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 Dapia\Desktop\"/>
    </mc:Choice>
  </mc:AlternateContent>
  <xr:revisionPtr revIDLastSave="0" documentId="8_{9CAEA30C-7B8C-4496-B2F6-98B375CA63B0}" xr6:coauthVersionLast="36" xr6:coauthVersionMax="36" xr10:uidLastSave="{00000000-0000-0000-0000-000000000000}"/>
  <bookViews>
    <workbookView xWindow="0" yWindow="0" windowWidth="28800" windowHeight="12456" xr2:uid="{00000000-000D-0000-FFFF-FFFF00000000}"/>
  </bookViews>
  <sheets>
    <sheet name="2023" sheetId="7" r:id="rId1"/>
    <sheet name="2022" sheetId="6" r:id="rId2"/>
    <sheet name="2021" sheetId="1" r:id="rId3"/>
    <sheet name="2020" sheetId="2" r:id="rId4"/>
    <sheet name="2019" sheetId="3" r:id="rId5"/>
    <sheet name="2018" sheetId="4" r:id="rId6"/>
    <sheet name="2017" sheetId="5" r:id="rId7"/>
  </sheets>
  <definedNames>
    <definedName name="_1Àrea_d_impressió" localSheetId="6">'2017'!$A$1:$F$96</definedName>
    <definedName name="_1Àrea_d_impressió" localSheetId="5">'2018'!$A$1:$E$106</definedName>
    <definedName name="_1Àrea_d_impressió" localSheetId="4">'2019'!$A$1:$E$111</definedName>
    <definedName name="_1Àrea_d_impressió" localSheetId="3">'2020'!$A$1:$E$112</definedName>
    <definedName name="_1Àrea_d_impressió" localSheetId="2">'2021'!$A$1:$E$112</definedName>
    <definedName name="_1Àrea_d_impressió" localSheetId="1">'2022'!$A$1:$E$112</definedName>
    <definedName name="_1Àrea_d_impressió" localSheetId="0">'2023'!$A$1:$E$117</definedName>
  </definedNames>
  <calcPr calcId="191029"/>
</workbook>
</file>

<file path=xl/calcChain.xml><?xml version="1.0" encoding="utf-8"?>
<calcChain xmlns="http://schemas.openxmlformats.org/spreadsheetml/2006/main">
  <c r="D114" i="7" l="1"/>
  <c r="D106" i="6"/>
  <c r="C109" i="7"/>
  <c r="C104" i="6"/>
  <c r="D108" i="6"/>
  <c r="D111" i="7"/>
  <c r="C80" i="7"/>
  <c r="C71" i="7"/>
  <c r="D71" i="7"/>
  <c r="D50" i="7"/>
  <c r="D35" i="7"/>
  <c r="C35" i="7"/>
  <c r="D5" i="7"/>
  <c r="C5" i="7"/>
  <c r="D18" i="7"/>
  <c r="C64" i="7" l="1"/>
  <c r="C50" i="7"/>
  <c r="C39" i="7"/>
  <c r="C25" i="7"/>
  <c r="C18" i="7"/>
  <c r="D113" i="7"/>
  <c r="D107" i="7"/>
  <c r="C107" i="7"/>
  <c r="D96" i="7"/>
  <c r="C96" i="7"/>
  <c r="D64" i="7"/>
  <c r="D80" i="7" s="1"/>
  <c r="D39" i="7"/>
  <c r="D25" i="7"/>
  <c r="D109" i="7" l="1"/>
  <c r="D105" i="6"/>
  <c r="D104" i="6"/>
  <c r="D102" i="6"/>
  <c r="C102" i="6"/>
  <c r="D91" i="6"/>
  <c r="C91" i="6"/>
  <c r="D74" i="6"/>
  <c r="C74" i="6"/>
  <c r="D64" i="6"/>
  <c r="D76" i="6" s="1"/>
  <c r="C64" i="6"/>
  <c r="C76" i="6" s="1"/>
  <c r="D50" i="6"/>
  <c r="C50" i="6"/>
  <c r="D39" i="6"/>
  <c r="C39" i="6"/>
  <c r="D35" i="6"/>
  <c r="C35" i="6"/>
  <c r="D31" i="6"/>
  <c r="C31" i="6"/>
  <c r="D29" i="6"/>
  <c r="C29" i="6"/>
  <c r="D25" i="6"/>
  <c r="C25" i="6"/>
  <c r="D18" i="6"/>
  <c r="C18" i="6"/>
  <c r="D5" i="6"/>
  <c r="C5" i="6"/>
  <c r="C11" i="5" l="1"/>
  <c r="D11" i="5"/>
  <c r="E11" i="5"/>
  <c r="C15" i="5"/>
  <c r="C29" i="5" s="1"/>
  <c r="C23" i="5"/>
  <c r="D29" i="5"/>
  <c r="E29" i="5"/>
  <c r="C40" i="5"/>
  <c r="C46" i="5" s="1"/>
  <c r="C60" i="5" s="1"/>
  <c r="D46" i="5"/>
  <c r="E46" i="5"/>
  <c r="C50" i="5"/>
  <c r="C58" i="5"/>
  <c r="D58" i="5"/>
  <c r="E58" i="5"/>
  <c r="E60" i="5" s="1"/>
  <c r="C75" i="5"/>
  <c r="D75" i="5"/>
  <c r="E75" i="5"/>
  <c r="C86" i="5"/>
  <c r="D86" i="5"/>
  <c r="E86" i="5"/>
  <c r="E93" i="5"/>
  <c r="E95" i="5"/>
  <c r="D60" i="5" l="1"/>
  <c r="E88" i="5"/>
  <c r="E90" i="5" s="1"/>
  <c r="C23" i="4"/>
  <c r="D23" i="4"/>
  <c r="C44" i="4"/>
  <c r="D44" i="4"/>
  <c r="C59" i="4"/>
  <c r="D59" i="4"/>
  <c r="D70" i="4" s="1"/>
  <c r="C68" i="4"/>
  <c r="D68" i="4"/>
  <c r="C85" i="4"/>
  <c r="D85" i="4"/>
  <c r="D98" i="4" s="1"/>
  <c r="D100" i="4" s="1"/>
  <c r="C96" i="4"/>
  <c r="D96" i="4"/>
  <c r="D102" i="4"/>
  <c r="D105" i="4" s="1"/>
  <c r="D103" i="4"/>
  <c r="C70" i="4" l="1"/>
  <c r="C5" i="3"/>
  <c r="D5" i="3"/>
  <c r="C18" i="3"/>
  <c r="D18" i="3"/>
  <c r="C25" i="3"/>
  <c r="D25" i="3"/>
  <c r="C29" i="3"/>
  <c r="D29" i="3"/>
  <c r="C31" i="3"/>
  <c r="D31" i="3"/>
  <c r="C35" i="3"/>
  <c r="D35" i="3"/>
  <c r="C39" i="3"/>
  <c r="D39" i="3"/>
  <c r="C50" i="3"/>
  <c r="D50" i="3"/>
  <c r="C64" i="3"/>
  <c r="D64" i="3"/>
  <c r="C73" i="3"/>
  <c r="D73" i="3"/>
  <c r="C75" i="3"/>
  <c r="D75" i="3"/>
  <c r="C90" i="3"/>
  <c r="D90" i="3"/>
  <c r="C101" i="3"/>
  <c r="D101" i="3"/>
  <c r="D103" i="3"/>
  <c r="D105" i="3" s="1"/>
  <c r="D108" i="3"/>
  <c r="D107" i="3" s="1"/>
  <c r="D110" i="3" s="1"/>
  <c r="C5" i="2" l="1"/>
  <c r="D5" i="2"/>
  <c r="D12" i="2"/>
  <c r="C18" i="2"/>
  <c r="D18" i="2"/>
  <c r="C25" i="2"/>
  <c r="D25" i="2"/>
  <c r="C29" i="2"/>
  <c r="D29" i="2"/>
  <c r="D31" i="2"/>
  <c r="C35" i="2"/>
  <c r="D35" i="2"/>
  <c r="C39" i="2"/>
  <c r="D39" i="2"/>
  <c r="C50" i="2"/>
  <c r="D50" i="2"/>
  <c r="C64" i="2"/>
  <c r="D64" i="2"/>
  <c r="C74" i="2"/>
  <c r="D74" i="2"/>
  <c r="D76" i="2"/>
  <c r="C91" i="2"/>
  <c r="D91" i="2"/>
  <c r="D104" i="2" s="1"/>
  <c r="D106" i="2" s="1"/>
  <c r="C102" i="2"/>
  <c r="D102" i="2"/>
  <c r="D108" i="2"/>
  <c r="D111" i="2" s="1"/>
  <c r="C76" i="2" l="1"/>
  <c r="D105" i="1"/>
  <c r="D108" i="1" l="1"/>
  <c r="D111" i="1" s="1"/>
  <c r="C50" i="1"/>
  <c r="D102" i="1" l="1"/>
  <c r="D91" i="1"/>
  <c r="D74" i="1"/>
  <c r="D64" i="1"/>
  <c r="D50" i="1"/>
  <c r="D39" i="1"/>
  <c r="D35" i="1"/>
  <c r="D31" i="1"/>
  <c r="D29" i="1"/>
  <c r="D25" i="1"/>
  <c r="D18" i="1"/>
  <c r="D5" i="1"/>
  <c r="C18" i="1"/>
  <c r="D104" i="1" l="1"/>
  <c r="D106" i="1" s="1"/>
  <c r="D76" i="1"/>
  <c r="C31" i="1"/>
  <c r="C102" i="1" l="1"/>
  <c r="C91" i="1"/>
  <c r="C74" i="1"/>
  <c r="C64" i="1"/>
  <c r="C39" i="1"/>
  <c r="C35" i="1"/>
  <c r="C29" i="1"/>
  <c r="C76" i="1" l="1"/>
  <c r="C104" i="1"/>
  <c r="C5" i="1" l="1"/>
  <c r="C25" i="1"/>
  <c r="C12" i="1"/>
  <c r="D111" i="6"/>
</calcChain>
</file>

<file path=xl/sharedStrings.xml><?xml version="1.0" encoding="utf-8"?>
<sst xmlns="http://schemas.openxmlformats.org/spreadsheetml/2006/main" count="625" uniqueCount="176">
  <si>
    <t>Immobilitzat material</t>
  </si>
  <si>
    <t>Resultat de l'exercici</t>
  </si>
  <si>
    <t>Ajustaments per periodificació</t>
  </si>
  <si>
    <t>Altres ingressos de gestió ordinària</t>
  </si>
  <si>
    <t>Despeses de personal</t>
  </si>
  <si>
    <t>Despeses financeres</t>
  </si>
  <si>
    <t>Cap. 3r  Taxes i altres ingressos</t>
  </si>
  <si>
    <t>Cap. 4t Transferències corrents</t>
  </si>
  <si>
    <t>Cap. 5è Ingressos patrimonials</t>
  </si>
  <si>
    <t>Cap. 7è Transferències de capital</t>
  </si>
  <si>
    <t>Cap. 8è  Actius financers (romanents)</t>
  </si>
  <si>
    <t>Cap. 9è Passius financers</t>
  </si>
  <si>
    <t>Cap. 1r Remuneracions de personal</t>
  </si>
  <si>
    <t>Cap. 2n Despeses corrents</t>
  </si>
  <si>
    <t>Cap. 3r Despeses financeres</t>
  </si>
  <si>
    <t>Cap. 6è Inversions reals</t>
  </si>
  <si>
    <t>Cap. 8è Adquisició d'accions</t>
  </si>
  <si>
    <t>TOTAL ACTIU</t>
  </si>
  <si>
    <t>TOTAL PASSIU</t>
  </si>
  <si>
    <t>TOTAL INGRESSOS</t>
  </si>
  <si>
    <t>TOTAL DESPESES</t>
  </si>
  <si>
    <t>BALANÇ DE SITUACIÓ</t>
  </si>
  <si>
    <t>ESTAT DE LA LIQUIDACIÓ DEL PRESSUPORT</t>
  </si>
  <si>
    <t>DESPESES</t>
  </si>
  <si>
    <t>INGRESSOS</t>
  </si>
  <si>
    <t>COMPTE DE RESULTATS</t>
  </si>
  <si>
    <t>PASSIU</t>
  </si>
  <si>
    <t>ACTIU</t>
  </si>
  <si>
    <t>Liquidació de l'exercici</t>
  </si>
  <si>
    <t>Inversions financeres a llarg termini amb entitats del grup</t>
  </si>
  <si>
    <t xml:space="preserve">Inversions financeres a llarg termini </t>
  </si>
  <si>
    <t>Deutors i altres comptes a cobrar</t>
  </si>
  <si>
    <t>Inversiones financeres a curt termini</t>
  </si>
  <si>
    <t>Creditors i altres comptes a pagar</t>
  </si>
  <si>
    <t>Deutes amb entitats del grup, multigrup i associades a curt termini</t>
  </si>
  <si>
    <t>Deute a curt termini</t>
  </si>
  <si>
    <t>Provisions a curt termini</t>
  </si>
  <si>
    <t>Deutes a llarg termini</t>
  </si>
  <si>
    <t>Provisions a llarg termini</t>
  </si>
  <si>
    <t>Altres increments patrimonials pendents d'imputació a resultats</t>
  </si>
  <si>
    <t>Patrimoni aportat</t>
  </si>
  <si>
    <t>Resultat d'exercicis anteriors</t>
  </si>
  <si>
    <t>Transferències, subvencions, donacions i llegats rebuts</t>
  </si>
  <si>
    <t>Vendes netes i prestació de serveis</t>
  </si>
  <si>
    <t>Excés de provisions</t>
  </si>
  <si>
    <t>Transferències i subvencions concedides</t>
  </si>
  <si>
    <t>Altres despeses de gestió ordinària</t>
  </si>
  <si>
    <t>Amortització de l'immobilitzat</t>
  </si>
  <si>
    <t>Resultat (estalvi o desestalvi) net de l'exercici</t>
  </si>
  <si>
    <t>Altres partides no ordinàries (despeses)</t>
  </si>
  <si>
    <t>OBLIGACIONS RECONEGUDES DE L'EXERCICI</t>
  </si>
  <si>
    <t>DRETS RECONEGUTS DE L'EXERCICI</t>
  </si>
  <si>
    <t>RESULTAT PRESSUPOSTARI (drets reconeguts - obligacions reconegudes)</t>
  </si>
  <si>
    <t>Immobilitzat intangible</t>
  </si>
  <si>
    <t xml:space="preserve">     Aplicacions informàtiques</t>
  </si>
  <si>
    <t xml:space="preserve">     Inversiones sobre actius utilitzats en règim d'arrendament</t>
  </si>
  <si>
    <t xml:space="preserve">     Altre immobilitzat intangible</t>
  </si>
  <si>
    <t xml:space="preserve">     Terrenys</t>
  </si>
  <si>
    <t xml:space="preserve">     Construccions</t>
  </si>
  <si>
    <t xml:space="preserve">     Altre immobilitzat material</t>
  </si>
  <si>
    <t xml:space="preserve">     Infraestructures</t>
  </si>
  <si>
    <t xml:space="preserve">     Immobilitzat en curs i a compte</t>
  </si>
  <si>
    <t xml:space="preserve">    Deutors per operacions de gestió</t>
  </si>
  <si>
    <t xml:space="preserve">     Altres comptes a cobrar</t>
  </si>
  <si>
    <t>Efectiu i altres actius líquids equivalents</t>
  </si>
  <si>
    <t xml:space="preserve">     Deute amb entitats de crèdit</t>
  </si>
  <si>
    <t xml:space="preserve">     Altres deutes</t>
  </si>
  <si>
    <t xml:space="preserve">     Creditors per operacions de gestió</t>
  </si>
  <si>
    <t xml:space="preserve">     Altres comptes a pagar</t>
  </si>
  <si>
    <t xml:space="preserve">     Administracions públiques</t>
  </si>
  <si>
    <t>TOTAL OBLIGACIONS RECONEGUDES</t>
  </si>
  <si>
    <t>TOTAL DRETS RECONEGUTS</t>
  </si>
  <si>
    <t>Inversions financeres a curt termini en entitatsdel grup</t>
  </si>
  <si>
    <t>A) ACTIU NO CORRENT</t>
  </si>
  <si>
    <t>B) ACTIU CORRENT</t>
  </si>
  <si>
    <t>A) PATRIMONI NET</t>
  </si>
  <si>
    <t>B) PASSIU NO CORRENT</t>
  </si>
  <si>
    <t>C) PASSIU CORRENT</t>
  </si>
  <si>
    <t>Patrimoni generat</t>
  </si>
  <si>
    <t>Ingressos financers</t>
  </si>
  <si>
    <t>Balanç auditat per Faura-Casas, Auditors Consultors, S.L.</t>
  </si>
  <si>
    <t>Finançament amb romanent específic 2020</t>
  </si>
  <si>
    <t>Romanent afectat 2021</t>
  </si>
  <si>
    <t>Superàvit total de l'exercici 2021</t>
  </si>
  <si>
    <t>Exercici corrent 2021</t>
  </si>
  <si>
    <t>TOTAL DÈFICIT ACUMULAT FINS 2020</t>
  </si>
  <si>
    <t>TOTAL DÈFICIT ACUMULAT EL 2021</t>
  </si>
  <si>
    <t>Dades a 31/12/2021</t>
  </si>
  <si>
    <t>Dades a 31/12/2020</t>
  </si>
  <si>
    <t>TOTAL DÈFICIT ACUMULAT EL 2020</t>
  </si>
  <si>
    <t>TOTAL DÈFICIT ACUMULAT FINS 2019</t>
  </si>
  <si>
    <t>Exercici corrent 2020</t>
  </si>
  <si>
    <t>Superàvit total de l'exercici 2020</t>
  </si>
  <si>
    <t>Romanent afectat 2020</t>
  </si>
  <si>
    <t>Finançament amb romanent específic 2019</t>
  </si>
  <si>
    <t>Dades a 31/12/2019</t>
  </si>
  <si>
    <t>TOTAL DÈFICIT ACUMULAT EL 2019</t>
  </si>
  <si>
    <t>TOTAL DÈFICIT ACUMULAT FINS 2018</t>
  </si>
  <si>
    <t>Exercici corrent 2019</t>
  </si>
  <si>
    <t>Superàvit total de l'exercici 2019</t>
  </si>
  <si>
    <t>Romanent afectat 2019</t>
  </si>
  <si>
    <t>Finançament amb romanent específic 2018</t>
  </si>
  <si>
    <r>
      <t xml:space="preserve">Balanç auditat per Faura-Casas, Auditors Consultors, S.L. (exercici 2019)
Balanç auditat per Ernst </t>
    </r>
    <r>
      <rPr>
        <sz val="8"/>
        <color theme="4" tint="-0.499984740745262"/>
        <rFont val="Calibri"/>
        <family val="2"/>
      </rPr>
      <t>&amp;</t>
    </r>
    <r>
      <rPr>
        <sz val="8"/>
        <color theme="4" tint="-0.499984740745262"/>
        <rFont val="Arial"/>
        <family val="2"/>
      </rPr>
      <t xml:space="preserve"> Young, SL. ( exercici 2018)</t>
    </r>
  </si>
  <si>
    <t>Dades a 31/12/2018</t>
  </si>
  <si>
    <t>TOTAL DÈFICIT ACUMULAT EL 2018</t>
  </si>
  <si>
    <t>TOTAL DÈFICIT ACUMULAT FINS 2017</t>
  </si>
  <si>
    <t>Exercici corrent 2018</t>
  </si>
  <si>
    <t>Superàvit total de l'exercici 2018</t>
  </si>
  <si>
    <t>Romanent afectat 2018</t>
  </si>
  <si>
    <t>Finaçament amb romanent específic 2017</t>
  </si>
  <si>
    <t>Ingressos tributaris i cotitzacions socials</t>
  </si>
  <si>
    <r>
      <t xml:space="preserve">Balanç auditat per Ernst </t>
    </r>
    <r>
      <rPr>
        <sz val="8"/>
        <color theme="4" tint="-0.499984740745262"/>
        <rFont val="Calibri"/>
        <family val="2"/>
      </rPr>
      <t>&amp;</t>
    </r>
    <r>
      <rPr>
        <sz val="8"/>
        <color theme="4" tint="-0.499984740745262"/>
        <rFont val="Arial"/>
        <family val="2"/>
      </rPr>
      <t xml:space="preserve"> Young, SL.</t>
    </r>
  </si>
  <si>
    <t xml:space="preserve">    Administracions públiques</t>
  </si>
  <si>
    <t>TOTAL DÈFICIT ACUMULAT EL 2017</t>
  </si>
  <si>
    <t>TOTAL DÈFICIT ACUMULAT FINS 2016</t>
  </si>
  <si>
    <t>Exercici corrent 2017</t>
  </si>
  <si>
    <t>Superàvit total de l'exercici 2017</t>
  </si>
  <si>
    <t>Romanent afectat 2017</t>
  </si>
  <si>
    <t>Finaçament amb romanent específic 2016</t>
  </si>
  <si>
    <t>DRETS LIQUIDATS - OBLIGACIONS CONTRETES</t>
  </si>
  <si>
    <t>TOTAL OBLIGACIONS</t>
  </si>
  <si>
    <t>OBLIGACIONS CONTRETES DE L'EXERCICI</t>
  </si>
  <si>
    <t>TOTAL DRETS LIQUIDATS</t>
  </si>
  <si>
    <t>DRETS LIQUIDATS DE L'EXERCICI</t>
  </si>
  <si>
    <t>ESTALVI (DESESTALVI)</t>
  </si>
  <si>
    <t>Pèrdues i despeses extraordinàries</t>
  </si>
  <si>
    <t>Transferències i subvencions</t>
  </si>
  <si>
    <t>Altres despeses de gestió</t>
  </si>
  <si>
    <t>Dotació d'amortització de l'immobilitzat</t>
  </si>
  <si>
    <t xml:space="preserve">     Cotitzacions socials</t>
  </si>
  <si>
    <t xml:space="preserve">     Sous i salaris</t>
  </si>
  <si>
    <t>Despeses de funcionament</t>
  </si>
  <si>
    <t>Beneficis i ingressos extraordinaris</t>
  </si>
  <si>
    <t>Interessos</t>
  </si>
  <si>
    <t>Altres ingressos</t>
  </si>
  <si>
    <t>Preus públics de matrícula i taxes</t>
  </si>
  <si>
    <t>Vendes i prestacions de serveis</t>
  </si>
  <si>
    <t>El balanç de l'exercici 2015 ha estat auditat per BDO Audiberia Auditores, SL. Els del 2016 i 2017 han estat auditats per Ernest &amp; Young, S.L.</t>
  </si>
  <si>
    <t>Altres creditors no pressupostaris</t>
  </si>
  <si>
    <t>Deute a curt termini amb entitats de crèdit</t>
  </si>
  <si>
    <t>Administracions públiques</t>
  </si>
  <si>
    <t>Creditors pressupostaris</t>
  </si>
  <si>
    <t>Creditors a curt termini</t>
  </si>
  <si>
    <t>Creditors a llarg termini</t>
  </si>
  <si>
    <t>Provisions per a riscos i despeses</t>
  </si>
  <si>
    <t>Ingressos a distribuir en diversos exercicis</t>
  </si>
  <si>
    <t>Patrimoni rebut en cessió</t>
  </si>
  <si>
    <t>Patrimoni lliurat en cessió</t>
  </si>
  <si>
    <t>Patrimoni</t>
  </si>
  <si>
    <t>Fons propis</t>
  </si>
  <si>
    <t>Tresoreria</t>
  </si>
  <si>
    <t>Deutors per drets reconeguts</t>
  </si>
  <si>
    <t>Deutors a llarg termini</t>
  </si>
  <si>
    <t>Immobilitzat financer</t>
  </si>
  <si>
    <t>Immobilitzat immaterial</t>
  </si>
  <si>
    <t>Finançament amb romanent específic 2021</t>
  </si>
  <si>
    <t>Romanent afectat 2022</t>
  </si>
  <si>
    <t>Superàvit total de l'exercici 2022</t>
  </si>
  <si>
    <t>Exercici corrent 2022</t>
  </si>
  <si>
    <t>TOTAL DÈFICIT ACUMULAT FINS 2021</t>
  </si>
  <si>
    <t>TOTAL DÈFICIT ACUMULAT EL 2022</t>
  </si>
  <si>
    <t>Dades a 31/12/2022</t>
  </si>
  <si>
    <t>Finançament amb romanent específic 2022</t>
  </si>
  <si>
    <t>Romanent afectat 2023</t>
  </si>
  <si>
    <t>Superàvit total de l'exercici 2023</t>
  </si>
  <si>
    <t>Exercici corrent 2023</t>
  </si>
  <si>
    <t>TOTAL DÈFICIT ACUMULAT FINS 2022</t>
  </si>
  <si>
    <t>TOTAL DÈFICIT ACUMULAT EL 2023</t>
  </si>
  <si>
    <t>Dades a 31/12/2023</t>
  </si>
  <si>
    <t>L'informe d'auditoria suma 22.106.145,91 ( la suma no és correcte)</t>
  </si>
  <si>
    <t>Deteriorament de valor i resultas per alienació de l'immobilitzat no financer i actius en estat de venda</t>
  </si>
  <si>
    <t>I Resultat (estalvi o desestalvi) de la gestió ordinària</t>
  </si>
  <si>
    <t xml:space="preserve">II Resultat de les operacions no financeres </t>
  </si>
  <si>
    <t>TOTAL INGRESSOS DE GESTIÓ ORDINÀRIA</t>
  </si>
  <si>
    <t xml:space="preserve">TOTAL DESPESES DE GESTIÓ ORDINÀRIA </t>
  </si>
  <si>
    <t>Cap. 6 Alineació d'inversions reals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</si>
</sst>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a_-;\-* #,##0.00\ _p_t_a_-;_-* &quot;-&quot;??\ _p_t_a_-;_-@_-"/>
    <numFmt numFmtId="165" formatCode="_-* #,##0\ _p_t_a_-;\-* #,##0\ _p_t_a_-;_-* &quot;-&quot;??\ _p_t_a_-;_-@_-"/>
    <numFmt numFmtId="166" formatCode="_(#,##0_);_(\(#,##0\);_(&quot;-&quot;_);_(@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b/>
      <sz val="10"/>
      <name val="Arial"/>
      <family val="2"/>
    </font>
    <font>
      <b/>
      <sz val="10"/>
      <color rgb="FF4A452A"/>
      <name val="Arial"/>
      <family val="2"/>
    </font>
    <font>
      <sz val="10"/>
      <color rgb="FF4A452A"/>
      <name val="Arial"/>
      <family val="2"/>
    </font>
    <font>
      <b/>
      <u/>
      <sz val="10"/>
      <color rgb="FF4A452A"/>
      <name val="Arial"/>
      <family val="2"/>
    </font>
    <font>
      <b/>
      <sz val="10"/>
      <color theme="0"/>
      <name val="Arial"/>
      <family val="2"/>
    </font>
    <font>
      <b/>
      <sz val="10"/>
      <color theme="0" tint="-4.9989318521683403E-2"/>
      <name val="Arial"/>
      <family val="2"/>
    </font>
    <font>
      <sz val="10"/>
      <color theme="4" tint="-0.499984740745262"/>
      <name val="Arial"/>
      <family val="2"/>
    </font>
    <font>
      <sz val="8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i/>
      <sz val="9"/>
      <color theme="3"/>
      <name val="Arial"/>
      <family val="2"/>
    </font>
    <font>
      <sz val="8"/>
      <color theme="4" tint="-0.49998474074526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/>
      <top style="thin">
        <color indexed="18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-0.24994659260841701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Up="1">
      <left style="thin">
        <color theme="0"/>
      </left>
      <right style="thin">
        <color theme="0"/>
      </right>
      <top/>
      <bottom/>
      <diagonal style="thin">
        <color theme="0"/>
      </diagonal>
    </border>
    <border>
      <left/>
      <right style="thick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ck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</borders>
  <cellStyleXfs count="31">
    <xf numFmtId="0" fontId="0" fillId="0" borderId="0"/>
    <xf numFmtId="0" fontId="2" fillId="0" borderId="1" applyNumberFormat="0" applyFont="0" applyFill="0" applyAlignment="0" applyProtection="0">
      <alignment horizontal="center" vertical="top" wrapText="1"/>
    </xf>
    <xf numFmtId="0" fontId="1" fillId="0" borderId="2" applyNumberFormat="0" applyFont="0" applyFill="0" applyAlignment="0" applyProtection="0"/>
    <xf numFmtId="0" fontId="1" fillId="0" borderId="3" applyNumberFormat="0" applyFont="0" applyFill="0" applyAlignment="0" applyProtection="0"/>
    <xf numFmtId="0" fontId="1" fillId="0" borderId="4" applyNumberFormat="0" applyFont="0" applyFill="0" applyAlignment="0" applyProtection="0"/>
    <xf numFmtId="0" fontId="3" fillId="0" borderId="5" applyNumberFormat="0" applyFont="0" applyFill="0" applyAlignment="0" applyProtection="0">
      <alignment horizontal="center" vertical="top" wrapText="1"/>
    </xf>
    <xf numFmtId="0" fontId="4" fillId="2" borderId="6" applyNumberFormat="0" applyFont="0" applyFill="0" applyAlignment="0" applyProtection="0"/>
    <xf numFmtId="0" fontId="4" fillId="2" borderId="7" applyNumberFormat="0" applyFont="0" applyFill="0" applyAlignment="0" applyProtection="0"/>
    <xf numFmtId="0" fontId="4" fillId="2" borderId="8" applyNumberFormat="0" applyFont="0" applyFill="0" applyAlignment="0" applyProtection="0"/>
    <xf numFmtId="0" fontId="4" fillId="2" borderId="9" applyNumberFormat="0" applyFont="0" applyFill="0" applyAlignment="0" applyProtection="0"/>
    <xf numFmtId="4" fontId="3" fillId="3" borderId="10">
      <alignment horizontal="left" vertical="center"/>
    </xf>
    <xf numFmtId="0" fontId="5" fillId="3" borderId="10">
      <alignment horizontal="left"/>
    </xf>
    <xf numFmtId="0" fontId="5" fillId="2" borderId="10">
      <alignment horizontal="left"/>
    </xf>
    <xf numFmtId="0" fontId="5" fillId="4" borderId="10">
      <alignment horizontal="left"/>
    </xf>
    <xf numFmtId="0" fontId="5" fillId="5" borderId="10">
      <alignment horizontal="left" vertical="center"/>
    </xf>
    <xf numFmtId="0" fontId="6" fillId="6" borderId="0">
      <alignment horizontal="left" vertical="center"/>
    </xf>
    <xf numFmtId="3" fontId="7" fillId="7" borderId="10" applyNumberFormat="0">
      <alignment vertical="center"/>
    </xf>
    <xf numFmtId="3" fontId="7" fillId="8" borderId="10" applyNumberFormat="0">
      <alignment vertical="center"/>
    </xf>
    <xf numFmtId="4" fontId="7" fillId="2" borderId="10" applyNumberFormat="0">
      <alignment vertical="center"/>
    </xf>
    <xf numFmtId="4" fontId="7" fillId="4" borderId="10" applyNumberFormat="0">
      <alignment vertical="center"/>
    </xf>
    <xf numFmtId="0" fontId="7" fillId="9" borderId="10">
      <alignment horizontal="left" vertical="center"/>
    </xf>
    <xf numFmtId="0" fontId="3" fillId="10" borderId="10">
      <alignment horizontal="center" vertical="center"/>
    </xf>
    <xf numFmtId="0" fontId="3" fillId="3" borderId="10">
      <alignment horizontal="center" vertical="center" wrapText="1"/>
    </xf>
    <xf numFmtId="3" fontId="7" fillId="2" borderId="0" applyNumberFormat="0">
      <alignment vertical="center"/>
    </xf>
    <xf numFmtId="4" fontId="5" fillId="4" borderId="10" applyNumberFormat="0">
      <alignment vertical="center"/>
    </xf>
    <xf numFmtId="0" fontId="3" fillId="3" borderId="10">
      <alignment horizontal="center" vertical="center"/>
    </xf>
    <xf numFmtId="4" fontId="5" fillId="5" borderId="10" applyNumberFormat="0">
      <alignment vertical="center"/>
    </xf>
    <xf numFmtId="4" fontId="5" fillId="3" borderId="10" applyNumberFormat="0">
      <alignment vertical="center"/>
    </xf>
    <xf numFmtId="164" fontId="1" fillId="0" borderId="0" applyFont="0" applyFill="0" applyBorder="0" applyAlignment="0" applyProtection="0"/>
    <xf numFmtId="0" fontId="1" fillId="0" borderId="0" applyNumberFormat="0" applyProtection="0">
      <alignment horizontal="right"/>
    </xf>
    <xf numFmtId="0" fontId="8" fillId="0" borderId="11" applyAlignment="0">
      <alignment horizontal="center"/>
    </xf>
  </cellStyleXfs>
  <cellXfs count="132">
    <xf numFmtId="0" fontId="0" fillId="0" borderId="0" xfId="0"/>
    <xf numFmtId="0" fontId="9" fillId="9" borderId="10" xfId="20" applyFont="1">
      <alignment horizontal="left" vertical="center"/>
    </xf>
    <xf numFmtId="0" fontId="9" fillId="9" borderId="12" xfId="20" applyFont="1" applyBorder="1">
      <alignment horizontal="left" vertical="center"/>
    </xf>
    <xf numFmtId="0" fontId="10" fillId="6" borderId="0" xfId="0" applyFont="1" applyFill="1"/>
    <xf numFmtId="3" fontId="10" fillId="6" borderId="0" xfId="0" applyNumberFormat="1" applyFont="1" applyFill="1"/>
    <xf numFmtId="0" fontId="9" fillId="6" borderId="0" xfId="0" applyFont="1" applyFill="1" applyBorder="1"/>
    <xf numFmtId="3" fontId="9" fillId="6" borderId="0" xfId="0" applyNumberFormat="1" applyFont="1" applyFill="1" applyBorder="1" applyAlignment="1">
      <alignment horizontal="right"/>
    </xf>
    <xf numFmtId="3" fontId="10" fillId="6" borderId="0" xfId="9" applyNumberFormat="1" applyFont="1" applyFill="1" applyBorder="1"/>
    <xf numFmtId="0" fontId="10" fillId="6" borderId="0" xfId="9" applyFont="1" applyFill="1" applyBorder="1"/>
    <xf numFmtId="0" fontId="10" fillId="6" borderId="0" xfId="0" applyFont="1" applyFill="1" applyAlignment="1">
      <alignment vertical="center"/>
    </xf>
    <xf numFmtId="0" fontId="10" fillId="6" borderId="16" xfId="0" applyFont="1" applyFill="1" applyBorder="1"/>
    <xf numFmtId="3" fontId="10" fillId="6" borderId="16" xfId="0" applyNumberFormat="1" applyFont="1" applyFill="1" applyBorder="1"/>
    <xf numFmtId="0" fontId="11" fillId="6" borderId="0" xfId="9" applyFont="1" applyFill="1" applyBorder="1" applyAlignment="1">
      <alignment wrapText="1"/>
    </xf>
    <xf numFmtId="0" fontId="11" fillId="6" borderId="17" xfId="9" applyFont="1" applyFill="1" applyBorder="1" applyAlignment="1">
      <alignment wrapText="1"/>
    </xf>
    <xf numFmtId="3" fontId="10" fillId="6" borderId="17" xfId="9" applyNumberFormat="1" applyFont="1" applyFill="1" applyBorder="1"/>
    <xf numFmtId="0" fontId="12" fillId="11" borderId="0" xfId="22" applyFont="1" applyFill="1" applyBorder="1" applyAlignment="1">
      <alignment horizontal="left" vertical="center" wrapText="1"/>
    </xf>
    <xf numFmtId="1" fontId="12" fillId="11" borderId="0" xfId="22" applyNumberFormat="1" applyFont="1" applyFill="1" applyBorder="1" applyAlignment="1">
      <alignment horizontal="right" vertical="center" wrapText="1"/>
    </xf>
    <xf numFmtId="0" fontId="13" fillId="11" borderId="0" xfId="22" applyFont="1" applyFill="1" applyBorder="1" applyAlignment="1">
      <alignment horizontal="center" vertical="center" wrapText="1"/>
    </xf>
    <xf numFmtId="0" fontId="9" fillId="6" borderId="0" xfId="9" applyFont="1" applyFill="1" applyBorder="1" applyAlignment="1">
      <alignment horizontal="left"/>
    </xf>
    <xf numFmtId="0" fontId="13" fillId="11" borderId="19" xfId="22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justify" vertical="center" wrapText="1"/>
    </xf>
    <xf numFmtId="0" fontId="9" fillId="6" borderId="0" xfId="0" applyFont="1" applyFill="1" applyAlignment="1">
      <alignment horizontal="justify" vertical="center" wrapText="1"/>
    </xf>
    <xf numFmtId="0" fontId="9" fillId="9" borderId="14" xfId="20" applyFont="1" applyBorder="1" applyAlignment="1">
      <alignment horizontal="left" vertical="center"/>
    </xf>
    <xf numFmtId="0" fontId="9" fillId="9" borderId="13" xfId="20" applyFont="1" applyBorder="1" applyAlignment="1">
      <alignment horizontal="left" vertical="center"/>
    </xf>
    <xf numFmtId="0" fontId="9" fillId="9" borderId="15" xfId="20" applyFont="1" applyBorder="1" applyAlignment="1">
      <alignment horizontal="left" vertical="center"/>
    </xf>
    <xf numFmtId="0" fontId="9" fillId="9" borderId="0" xfId="20" applyFont="1" applyBorder="1" applyAlignment="1">
      <alignment horizontal="left" vertical="center"/>
    </xf>
    <xf numFmtId="0" fontId="12" fillId="12" borderId="17" xfId="22" applyFont="1" applyFill="1" applyBorder="1" applyAlignment="1">
      <alignment horizontal="left" vertical="center" wrapText="1"/>
    </xf>
    <xf numFmtId="1" fontId="12" fillId="12" borderId="17" xfId="22" applyNumberFormat="1" applyFont="1" applyFill="1" applyBorder="1">
      <alignment horizontal="center" vertical="center" wrapText="1"/>
    </xf>
    <xf numFmtId="0" fontId="12" fillId="12" borderId="17" xfId="14" applyFont="1" applyFill="1" applyBorder="1">
      <alignment horizontal="left" vertical="center"/>
    </xf>
    <xf numFmtId="3" fontId="12" fillId="12" borderId="17" xfId="14" applyNumberFormat="1" applyFont="1" applyFill="1" applyBorder="1" applyAlignment="1">
      <alignment horizontal="right" vertical="center"/>
    </xf>
    <xf numFmtId="165" fontId="12" fillId="12" borderId="17" xfId="28" applyNumberFormat="1" applyFont="1" applyFill="1" applyBorder="1" applyAlignment="1">
      <alignment horizontal="right" vertical="center" wrapText="1"/>
    </xf>
    <xf numFmtId="0" fontId="12" fillId="13" borderId="17" xfId="20" applyFont="1" applyFill="1" applyBorder="1">
      <alignment horizontal="left" vertical="center"/>
    </xf>
    <xf numFmtId="3" fontId="12" fillId="13" borderId="17" xfId="20" applyNumberFormat="1" applyFont="1" applyFill="1" applyBorder="1" applyAlignment="1">
      <alignment horizontal="right" vertical="center"/>
    </xf>
    <xf numFmtId="0" fontId="12" fillId="13" borderId="17" xfId="20" applyFont="1" applyFill="1" applyBorder="1" applyAlignment="1">
      <alignment horizontal="left" vertical="center"/>
    </xf>
    <xf numFmtId="0" fontId="14" fillId="14" borderId="17" xfId="16" applyNumberFormat="1" applyFont="1" applyFill="1" applyBorder="1">
      <alignment vertical="center"/>
    </xf>
    <xf numFmtId="3" fontId="14" fillId="14" borderId="17" xfId="16" applyNumberFormat="1" applyFont="1" applyFill="1" applyBorder="1">
      <alignment vertical="center"/>
    </xf>
    <xf numFmtId="3" fontId="14" fillId="15" borderId="17" xfId="17" applyNumberFormat="1" applyFont="1" applyFill="1" applyBorder="1">
      <alignment vertical="center"/>
    </xf>
    <xf numFmtId="0" fontId="16" fillId="6" borderId="0" xfId="9" applyFont="1" applyFill="1" applyBorder="1"/>
    <xf numFmtId="0" fontId="14" fillId="9" borderId="0" xfId="20" applyFont="1" applyBorder="1">
      <alignment horizontal="left" vertical="center"/>
    </xf>
    <xf numFmtId="0" fontId="16" fillId="9" borderId="0" xfId="20" applyFont="1" applyBorder="1">
      <alignment horizontal="left" vertical="center"/>
    </xf>
    <xf numFmtId="0" fontId="10" fillId="6" borderId="20" xfId="5" applyFont="1" applyFill="1" applyBorder="1" applyAlignment="1"/>
    <xf numFmtId="0" fontId="10" fillId="6" borderId="21" xfId="9" applyFont="1" applyFill="1" applyBorder="1"/>
    <xf numFmtId="3" fontId="10" fillId="6" borderId="21" xfId="9" applyNumberFormat="1" applyFont="1" applyFill="1" applyBorder="1"/>
    <xf numFmtId="0" fontId="10" fillId="6" borderId="22" xfId="3" applyFont="1" applyFill="1" applyBorder="1"/>
    <xf numFmtId="0" fontId="10" fillId="6" borderId="23" xfId="5" applyFont="1" applyFill="1" applyBorder="1" applyAlignment="1"/>
    <xf numFmtId="0" fontId="10" fillId="6" borderId="24" xfId="3" applyFont="1" applyFill="1" applyBorder="1"/>
    <xf numFmtId="0" fontId="10" fillId="6" borderId="23" xfId="8" applyFont="1" applyFill="1" applyBorder="1"/>
    <xf numFmtId="0" fontId="10" fillId="6" borderId="24" xfId="6" applyFont="1" applyFill="1" applyBorder="1"/>
    <xf numFmtId="0" fontId="10" fillId="6" borderId="25" xfId="0" applyFont="1" applyFill="1" applyBorder="1"/>
    <xf numFmtId="0" fontId="10" fillId="6" borderId="26" xfId="0" applyFont="1" applyFill="1" applyBorder="1"/>
    <xf numFmtId="0" fontId="10" fillId="6" borderId="27" xfId="4" applyFont="1" applyFill="1" applyBorder="1"/>
    <xf numFmtId="0" fontId="9" fillId="6" borderId="28" xfId="7" applyFont="1" applyFill="1" applyBorder="1"/>
    <xf numFmtId="3" fontId="9" fillId="6" borderId="28" xfId="7" applyNumberFormat="1" applyFont="1" applyFill="1" applyBorder="1" applyAlignment="1">
      <alignment horizontal="right"/>
    </xf>
    <xf numFmtId="0" fontId="10" fillId="6" borderId="29" xfId="2" applyFont="1" applyFill="1" applyBorder="1"/>
    <xf numFmtId="0" fontId="16" fillId="6" borderId="0" xfId="9" applyFont="1" applyFill="1" applyBorder="1" applyAlignment="1">
      <alignment wrapText="1"/>
    </xf>
    <xf numFmtId="0" fontId="11" fillId="6" borderId="21" xfId="9" applyFont="1" applyFill="1" applyBorder="1" applyAlignment="1">
      <alignment wrapText="1"/>
    </xf>
    <xf numFmtId="0" fontId="16" fillId="6" borderId="0" xfId="9" applyFont="1" applyFill="1" applyBorder="1" applyAlignment="1">
      <alignment horizontal="left"/>
    </xf>
    <xf numFmtId="0" fontId="10" fillId="6" borderId="30" xfId="5" applyFont="1" applyFill="1" applyBorder="1" applyAlignment="1"/>
    <xf numFmtId="0" fontId="10" fillId="6" borderId="31" xfId="9" applyFont="1" applyFill="1" applyBorder="1"/>
    <xf numFmtId="3" fontId="10" fillId="6" borderId="31" xfId="9" applyNumberFormat="1" applyFont="1" applyFill="1" applyBorder="1"/>
    <xf numFmtId="0" fontId="10" fillId="6" borderId="32" xfId="3" applyFont="1" applyFill="1" applyBorder="1"/>
    <xf numFmtId="0" fontId="10" fillId="6" borderId="33" xfId="5" applyFont="1" applyFill="1" applyBorder="1" applyAlignment="1"/>
    <xf numFmtId="0" fontId="10" fillId="6" borderId="34" xfId="3" applyFont="1" applyFill="1" applyBorder="1"/>
    <xf numFmtId="0" fontId="10" fillId="6" borderId="33" xfId="8" applyFont="1" applyFill="1" applyBorder="1" applyAlignment="1">
      <alignment horizontal="right"/>
    </xf>
    <xf numFmtId="0" fontId="10" fillId="6" borderId="34" xfId="6" applyFont="1" applyFill="1" applyBorder="1"/>
    <xf numFmtId="0" fontId="10" fillId="6" borderId="34" xfId="6" applyFont="1" applyFill="1" applyBorder="1" applyAlignment="1">
      <alignment vertical="center"/>
    </xf>
    <xf numFmtId="0" fontId="10" fillId="6" borderId="35" xfId="4" applyFont="1" applyFill="1" applyBorder="1"/>
    <xf numFmtId="3" fontId="10" fillId="6" borderId="36" xfId="7" applyNumberFormat="1" applyFont="1" applyFill="1" applyBorder="1"/>
    <xf numFmtId="0" fontId="10" fillId="6" borderId="37" xfId="2" applyFont="1" applyFill="1" applyBorder="1"/>
    <xf numFmtId="3" fontId="16" fillId="9" borderId="0" xfId="20" applyNumberFormat="1" applyFont="1" applyBorder="1" applyAlignment="1">
      <alignment horizontal="right" vertical="center"/>
    </xf>
    <xf numFmtId="166" fontId="14" fillId="14" borderId="17" xfId="16" applyNumberFormat="1" applyFont="1" applyFill="1" applyBorder="1">
      <alignment vertical="center"/>
    </xf>
    <xf numFmtId="0" fontId="12" fillId="0" borderId="0" xfId="22" applyFont="1" applyFill="1" applyBorder="1" applyAlignment="1">
      <alignment horizontal="left" vertical="center" wrapText="1"/>
    </xf>
    <xf numFmtId="0" fontId="10" fillId="0" borderId="34" xfId="6" applyFont="1" applyFill="1" applyBorder="1"/>
    <xf numFmtId="3" fontId="16" fillId="15" borderId="38" xfId="17" applyNumberFormat="1" applyFont="1" applyFill="1" applyBorder="1">
      <alignment vertical="center"/>
    </xf>
    <xf numFmtId="3" fontId="14" fillId="15" borderId="38" xfId="17" applyNumberFormat="1" applyFont="1" applyFill="1" applyBorder="1">
      <alignment vertical="center"/>
    </xf>
    <xf numFmtId="3" fontId="16" fillId="15" borderId="17" xfId="17" applyNumberFormat="1" applyFont="1" applyFill="1" applyBorder="1">
      <alignment vertical="center"/>
    </xf>
    <xf numFmtId="0" fontId="14" fillId="9" borderId="18" xfId="20" applyFont="1" applyBorder="1" applyAlignment="1">
      <alignment vertical="center" wrapText="1"/>
    </xf>
    <xf numFmtId="3" fontId="14" fillId="9" borderId="40" xfId="20" applyNumberFormat="1" applyFont="1" applyBorder="1" applyAlignment="1">
      <alignment vertical="center" wrapText="1"/>
    </xf>
    <xf numFmtId="3" fontId="16" fillId="15" borderId="41" xfId="17" applyNumberFormat="1" applyFont="1" applyFill="1" applyBorder="1">
      <alignment vertical="center"/>
    </xf>
    <xf numFmtId="3" fontId="16" fillId="15" borderId="0" xfId="17" applyNumberFormat="1" applyFont="1" applyFill="1" applyBorder="1">
      <alignment vertical="center"/>
    </xf>
    <xf numFmtId="3" fontId="16" fillId="15" borderId="42" xfId="17" applyNumberFormat="1" applyFont="1" applyFill="1" applyBorder="1">
      <alignment vertical="center"/>
    </xf>
    <xf numFmtId="165" fontId="12" fillId="12" borderId="41" xfId="28" applyNumberFormat="1" applyFont="1" applyFill="1" applyBorder="1" applyAlignment="1">
      <alignment horizontal="right" vertical="center" wrapText="1"/>
    </xf>
    <xf numFmtId="165" fontId="12" fillId="12" borderId="42" xfId="28" applyNumberFormat="1" applyFont="1" applyFill="1" applyBorder="1" applyAlignment="1">
      <alignment horizontal="right" vertical="center" wrapText="1"/>
    </xf>
    <xf numFmtId="165" fontId="12" fillId="0" borderId="43" xfId="28" applyNumberFormat="1" applyFont="1" applyFill="1" applyBorder="1" applyAlignment="1">
      <alignment horizontal="right" vertical="center" wrapText="1"/>
    </xf>
    <xf numFmtId="0" fontId="14" fillId="14" borderId="17" xfId="16" applyNumberFormat="1" applyFont="1" applyFill="1" applyBorder="1" applyAlignment="1">
      <alignment vertical="center"/>
    </xf>
    <xf numFmtId="3" fontId="14" fillId="15" borderId="17" xfId="17" applyNumberFormat="1" applyFont="1" applyFill="1" applyBorder="1" applyAlignment="1">
      <alignment vertical="center"/>
    </xf>
    <xf numFmtId="0" fontId="17" fillId="15" borderId="17" xfId="16" applyNumberFormat="1" applyFont="1" applyFill="1" applyBorder="1">
      <alignment vertical="center"/>
    </xf>
    <xf numFmtId="0" fontId="17" fillId="14" borderId="17" xfId="16" applyNumberFormat="1" applyFont="1" applyFill="1" applyBorder="1">
      <alignment vertical="center"/>
    </xf>
    <xf numFmtId="3" fontId="17" fillId="15" borderId="17" xfId="16" applyNumberFormat="1" applyFont="1" applyFill="1" applyBorder="1">
      <alignment vertical="center"/>
    </xf>
    <xf numFmtId="3" fontId="17" fillId="14" borderId="17" xfId="16" applyNumberFormat="1" applyFont="1" applyFill="1" applyBorder="1">
      <alignment vertical="center"/>
    </xf>
    <xf numFmtId="0" fontId="16" fillId="14" borderId="17" xfId="16" applyNumberFormat="1" applyFont="1" applyFill="1" applyBorder="1">
      <alignment vertical="center"/>
    </xf>
    <xf numFmtId="3" fontId="16" fillId="14" borderId="17" xfId="16" applyNumberFormat="1" applyFont="1" applyFill="1" applyBorder="1">
      <alignment vertical="center"/>
    </xf>
    <xf numFmtId="0" fontId="18" fillId="6" borderId="36" xfId="7" applyFont="1" applyFill="1" applyBorder="1"/>
    <xf numFmtId="0" fontId="12" fillId="12" borderId="39" xfId="22" applyFont="1" applyFill="1" applyBorder="1" applyAlignment="1">
      <alignment horizontal="left" vertical="center" wrapText="1"/>
    </xf>
    <xf numFmtId="3" fontId="17" fillId="15" borderId="17" xfId="16" quotePrefix="1" applyNumberFormat="1" applyFont="1" applyFill="1" applyBorder="1" applyAlignment="1">
      <alignment horizontal="right" vertical="center"/>
    </xf>
    <xf numFmtId="0" fontId="12" fillId="12" borderId="17" xfId="22" applyFont="1" applyFill="1" applyBorder="1" applyAlignment="1">
      <alignment horizontal="center" vertical="center" wrapText="1"/>
    </xf>
    <xf numFmtId="0" fontId="12" fillId="16" borderId="17" xfId="22" applyFont="1" applyFill="1" applyBorder="1" applyAlignment="1">
      <alignment horizontal="left" vertical="center" wrapText="1"/>
    </xf>
    <xf numFmtId="3" fontId="12" fillId="16" borderId="17" xfId="22" applyNumberFormat="1" applyFont="1" applyFill="1" applyBorder="1" applyAlignment="1">
      <alignment horizontal="right" vertical="center" wrapText="1"/>
    </xf>
    <xf numFmtId="0" fontId="17" fillId="14" borderId="17" xfId="16" applyNumberFormat="1" applyFont="1" applyFill="1" applyBorder="1" applyAlignment="1">
      <alignment horizontal="left" vertical="center" indent="1"/>
    </xf>
    <xf numFmtId="0" fontId="17" fillId="15" borderId="17" xfId="16" applyNumberFormat="1" applyFont="1" applyFill="1" applyBorder="1" applyAlignment="1">
      <alignment horizontal="left" vertical="center" indent="1"/>
    </xf>
    <xf numFmtId="4" fontId="10" fillId="6" borderId="0" xfId="0" applyNumberFormat="1" applyFont="1" applyFill="1"/>
    <xf numFmtId="0" fontId="15" fillId="0" borderId="0" xfId="20" applyFont="1" applyFill="1" applyBorder="1" applyAlignment="1">
      <alignment horizontal="left" vertical="center" wrapText="1"/>
    </xf>
    <xf numFmtId="165" fontId="12" fillId="0" borderId="0" xfId="28" applyNumberFormat="1" applyFont="1" applyFill="1" applyBorder="1" applyAlignment="1">
      <alignment horizontal="right" vertical="center" wrapText="1"/>
    </xf>
    <xf numFmtId="3" fontId="14" fillId="9" borderId="44" xfId="20" applyNumberFormat="1" applyFont="1" applyBorder="1" applyAlignment="1">
      <alignment horizontal="right" vertical="center"/>
    </xf>
    <xf numFmtId="0" fontId="15" fillId="0" borderId="0" xfId="20" applyFont="1" applyFill="1" applyBorder="1" applyAlignment="1">
      <alignment horizontal="left" vertical="center"/>
    </xf>
    <xf numFmtId="3" fontId="14" fillId="15" borderId="45" xfId="17" applyNumberFormat="1" applyFont="1" applyFill="1" applyBorder="1">
      <alignment vertical="center"/>
    </xf>
    <xf numFmtId="3" fontId="16" fillId="0" borderId="0" xfId="20" applyNumberFormat="1" applyFont="1" applyFill="1" applyBorder="1" applyAlignment="1">
      <alignment horizontal="right" vertical="center"/>
    </xf>
    <xf numFmtId="3" fontId="14" fillId="15" borderId="46" xfId="17" applyNumberFormat="1" applyFont="1" applyFill="1" applyBorder="1">
      <alignment vertical="center"/>
    </xf>
    <xf numFmtId="3" fontId="14" fillId="0" borderId="40" xfId="20" applyNumberFormat="1" applyFont="1" applyFill="1" applyBorder="1" applyAlignment="1">
      <alignment vertical="center" wrapText="1"/>
    </xf>
    <xf numFmtId="3" fontId="14" fillId="0" borderId="47" xfId="20" applyNumberFormat="1" applyFont="1" applyFill="1" applyBorder="1" applyAlignment="1">
      <alignment horizontal="right" vertical="center"/>
    </xf>
    <xf numFmtId="3" fontId="16" fillId="14" borderId="17" xfId="17" applyNumberFormat="1" applyFont="1" applyFill="1" applyBorder="1">
      <alignment vertical="center"/>
    </xf>
    <xf numFmtId="3" fontId="16" fillId="15" borderId="17" xfId="16" applyNumberFormat="1" applyFont="1" applyFill="1" applyBorder="1">
      <alignment vertical="center"/>
    </xf>
    <xf numFmtId="0" fontId="16" fillId="15" borderId="17" xfId="16" applyNumberFormat="1" applyFont="1" applyFill="1" applyBorder="1">
      <alignment vertical="center"/>
    </xf>
    <xf numFmtId="0" fontId="10" fillId="6" borderId="36" xfId="7" applyFont="1" applyFill="1" applyBorder="1"/>
    <xf numFmtId="3" fontId="14" fillId="15" borderId="0" xfId="17" applyNumberFormat="1" applyFont="1" applyFill="1" applyBorder="1">
      <alignment vertical="center"/>
    </xf>
    <xf numFmtId="3" fontId="14" fillId="9" borderId="18" xfId="20" applyNumberFormat="1" applyFont="1" applyBorder="1" applyAlignment="1">
      <alignment vertical="center" wrapText="1"/>
    </xf>
    <xf numFmtId="3" fontId="14" fillId="15" borderId="17" xfId="17" applyNumberFormat="1" applyFont="1" applyFill="1" applyBorder="1" applyAlignment="1">
      <alignment horizontal="left" vertical="center" indent="1"/>
    </xf>
    <xf numFmtId="0" fontId="14" fillId="14" borderId="17" xfId="16" applyNumberFormat="1" applyFont="1" applyFill="1" applyBorder="1" applyAlignment="1">
      <alignment horizontal="left" vertical="center" indent="1"/>
    </xf>
    <xf numFmtId="165" fontId="10" fillId="6" borderId="0" xfId="0" applyNumberFormat="1" applyFont="1" applyFill="1"/>
    <xf numFmtId="3" fontId="14" fillId="14" borderId="17" xfId="17" applyNumberFormat="1" applyFont="1" applyFill="1" applyBorder="1">
      <alignment vertical="center"/>
    </xf>
    <xf numFmtId="3" fontId="14" fillId="15" borderId="17" xfId="16" applyNumberFormat="1" applyFont="1" applyFill="1" applyBorder="1">
      <alignment vertical="center"/>
    </xf>
    <xf numFmtId="0" fontId="14" fillId="15" borderId="17" xfId="16" applyNumberFormat="1" applyFont="1" applyFill="1" applyBorder="1">
      <alignment vertical="center"/>
    </xf>
    <xf numFmtId="0" fontId="12" fillId="12" borderId="39" xfId="22" applyFont="1" applyFill="1" applyBorder="1" applyAlignment="1">
      <alignment horizontal="left" vertical="center" wrapText="1"/>
    </xf>
    <xf numFmtId="0" fontId="12" fillId="12" borderId="39" xfId="22" applyFont="1" applyFill="1" applyBorder="1" applyAlignment="1">
      <alignment horizontal="left" vertical="center" wrapText="1"/>
    </xf>
    <xf numFmtId="0" fontId="15" fillId="0" borderId="38" xfId="20" applyFont="1" applyFill="1" applyBorder="1" applyAlignment="1">
      <alignment horizontal="left" vertical="center" wrapText="1"/>
    </xf>
    <xf numFmtId="0" fontId="15" fillId="0" borderId="38" xfId="20" applyFont="1" applyFill="1" applyBorder="1" applyAlignment="1">
      <alignment horizontal="left" vertical="center"/>
    </xf>
    <xf numFmtId="0" fontId="12" fillId="12" borderId="39" xfId="22" applyFont="1" applyFill="1" applyBorder="1" applyAlignment="1">
      <alignment horizontal="left" vertical="center" wrapText="1"/>
    </xf>
    <xf numFmtId="0" fontId="12" fillId="12" borderId="0" xfId="22" applyFont="1" applyFill="1" applyBorder="1" applyAlignment="1">
      <alignment horizontal="left" vertical="center" wrapText="1"/>
    </xf>
    <xf numFmtId="0" fontId="15" fillId="9" borderId="38" xfId="20" applyFont="1" applyBorder="1" applyAlignment="1">
      <alignment horizontal="left" vertical="center"/>
    </xf>
    <xf numFmtId="0" fontId="12" fillId="0" borderId="41" xfId="22" applyFont="1" applyFill="1" applyBorder="1" applyAlignment="1">
      <alignment horizontal="left" vertical="center" wrapText="1"/>
    </xf>
    <xf numFmtId="165" fontId="12" fillId="0" borderId="41" xfId="28" applyNumberFormat="1" applyFont="1" applyFill="1" applyBorder="1" applyAlignment="1">
      <alignment horizontal="right" vertical="center" wrapText="1"/>
    </xf>
    <xf numFmtId="0" fontId="12" fillId="12" borderId="41" xfId="22" applyFont="1" applyFill="1" applyBorder="1" applyAlignment="1">
      <alignment horizontal="left" vertical="center" wrapText="1"/>
    </xf>
  </cellXfs>
  <cellStyles count="31">
    <cellStyle name="BodeExteior" xfId="1" xr:uid="{00000000-0005-0000-0000-000000000000}"/>
    <cellStyle name="BordeEsqDI" xfId="2" xr:uid="{00000000-0005-0000-0000-000001000000}"/>
    <cellStyle name="BordeEsqDS" xfId="3" xr:uid="{00000000-0005-0000-0000-000002000000}"/>
    <cellStyle name="BordeEsqII" xfId="4" xr:uid="{00000000-0005-0000-0000-000003000000}"/>
    <cellStyle name="BordeEsqIS" xfId="5" xr:uid="{00000000-0005-0000-0000-000004000000}"/>
    <cellStyle name="BordeTablaDer" xfId="6" xr:uid="{00000000-0005-0000-0000-000005000000}"/>
    <cellStyle name="BordeTablaInf" xfId="7" xr:uid="{00000000-0005-0000-0000-000006000000}"/>
    <cellStyle name="BordeTablaIzq" xfId="8" xr:uid="{00000000-0005-0000-0000-000007000000}"/>
    <cellStyle name="BordeTablaSup" xfId="9" xr:uid="{00000000-0005-0000-0000-000008000000}"/>
    <cellStyle name="CMenuIzq" xfId="10" xr:uid="{00000000-0005-0000-0000-000009000000}"/>
    <cellStyle name="CMenuIzqTotal" xfId="11" xr:uid="{00000000-0005-0000-0000-00000A000000}"/>
    <cellStyle name="CMenuIzqTotal0" xfId="12" xr:uid="{00000000-0005-0000-0000-00000B000000}"/>
    <cellStyle name="CMenuIzqTotal1" xfId="13" xr:uid="{00000000-0005-0000-0000-00000C000000}"/>
    <cellStyle name="CMenuIzqTotal2" xfId="14" xr:uid="{00000000-0005-0000-0000-00000D000000}"/>
    <cellStyle name="Coma" xfId="28" builtinId="3"/>
    <cellStyle name="comentario" xfId="15" xr:uid="{00000000-0005-0000-0000-00000F000000}"/>
    <cellStyle name="fColor1" xfId="16" xr:uid="{00000000-0005-0000-0000-000010000000}"/>
    <cellStyle name="fColor2" xfId="17" xr:uid="{00000000-0005-0000-0000-000011000000}"/>
    <cellStyle name="fColor3" xfId="18" xr:uid="{00000000-0005-0000-0000-000012000000}"/>
    <cellStyle name="fColor4" xfId="19" xr:uid="{00000000-0005-0000-0000-000013000000}"/>
    <cellStyle name="fSubTitulo" xfId="20" xr:uid="{00000000-0005-0000-0000-000014000000}"/>
    <cellStyle name="fTitularOscura" xfId="21" xr:uid="{00000000-0005-0000-0000-000015000000}"/>
    <cellStyle name="fTitulo" xfId="22" xr:uid="{00000000-0005-0000-0000-000016000000}"/>
    <cellStyle name="fTotal0" xfId="23" xr:uid="{00000000-0005-0000-0000-000017000000}"/>
    <cellStyle name="fTotal1" xfId="24" xr:uid="{00000000-0005-0000-0000-000018000000}"/>
    <cellStyle name="fTotal1Columna" xfId="25" xr:uid="{00000000-0005-0000-0000-000019000000}"/>
    <cellStyle name="fTotal2" xfId="26" xr:uid="{00000000-0005-0000-0000-00001A000000}"/>
    <cellStyle name="fTotal3" xfId="27" xr:uid="{00000000-0005-0000-0000-00001B000000}"/>
    <cellStyle name="Normal" xfId="0" builtinId="0"/>
    <cellStyle name="SinEstilo" xfId="29" xr:uid="{00000000-0005-0000-0000-00001D000000}"/>
    <cellStyle name="Total" xfId="3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EE2B8"/>
      <rgbColor rgb="00FF00FF"/>
      <rgbColor rgb="00BDCFE9"/>
      <rgbColor rgb="00800000"/>
      <rgbColor rgb="00008000"/>
      <rgbColor rgb="00000080"/>
      <rgbColor rgb="00808000"/>
      <rgbColor rgb="00800080"/>
      <rgbColor rgb="006699CC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8FD"/>
      <rgbColor rgb="00CCFFCC"/>
      <rgbColor rgb="00FFFF99"/>
      <rgbColor rgb="00A6CAF0"/>
      <rgbColor rgb="00CC9CCC"/>
      <rgbColor rgb="00CC99FF"/>
      <rgbColor rgb="00E3E3E3"/>
      <rgbColor rgb="003366FF"/>
      <rgbColor rgb="0096B2DC"/>
      <rgbColor rgb="00FDD08C"/>
      <rgbColor rgb="00999933"/>
      <rgbColor rgb="00996633"/>
      <rgbColor rgb="00996666"/>
      <rgbColor rgb="00666699"/>
      <rgbColor rgb="00969696"/>
      <rgbColor rgb="00335C85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48B54"/>
      <color rgb="FFB0A774"/>
      <color rgb="FFC5BE97"/>
      <color rgb="FFDDD9C3"/>
      <color rgb="FF4A45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53EB-5D8B-47F8-AD74-31B4B144A8B9}">
  <dimension ref="A1:G117"/>
  <sheetViews>
    <sheetView tabSelected="1" topLeftCell="A100" zoomScaleNormal="100" workbookViewId="0">
      <selection activeCell="I112" sqref="I112"/>
    </sheetView>
  </sheetViews>
  <sheetFormatPr defaultColWidth="11.44140625" defaultRowHeight="13.2" x14ac:dyDescent="0.25"/>
  <cols>
    <col min="1" max="1" width="0.5546875" style="3" customWidth="1"/>
    <col min="2" max="2" width="83.21875" style="3" customWidth="1"/>
    <col min="3" max="3" width="14.88671875" style="4" customWidth="1"/>
    <col min="4" max="4" width="15.33203125" style="4" customWidth="1"/>
    <col min="5" max="5" width="1.44140625" style="3" customWidth="1"/>
    <col min="6" max="6" width="14.44140625" style="3" bestFit="1" customWidth="1"/>
    <col min="7" max="7" width="13.5546875" style="3" bestFit="1" customWidth="1"/>
    <col min="8" max="16384" width="11.44140625" style="3"/>
  </cols>
  <sheetData>
    <row r="1" spans="1:6" ht="3.75" customHeight="1" x14ac:dyDescent="0.25">
      <c r="A1" s="40"/>
      <c r="B1" s="41"/>
      <c r="C1" s="42"/>
      <c r="D1" s="42"/>
      <c r="E1" s="43"/>
    </row>
    <row r="2" spans="1:6" ht="19.5" customHeight="1" x14ac:dyDescent="0.25">
      <c r="A2" s="44"/>
      <c r="B2" s="37" t="s">
        <v>21</v>
      </c>
      <c r="C2" s="7"/>
      <c r="D2" s="7"/>
      <c r="E2" s="45"/>
    </row>
    <row r="3" spans="1:6" x14ac:dyDescent="0.25">
      <c r="A3" s="44"/>
      <c r="B3" s="8"/>
      <c r="C3" s="7"/>
      <c r="D3" s="7"/>
      <c r="E3" s="45"/>
    </row>
    <row r="4" spans="1:6" ht="20.100000000000001" customHeight="1" x14ac:dyDescent="0.25">
      <c r="A4" s="46"/>
      <c r="B4" s="95" t="s">
        <v>27</v>
      </c>
      <c r="C4" s="27">
        <v>2022</v>
      </c>
      <c r="D4" s="27">
        <v>2023</v>
      </c>
      <c r="E4" s="47"/>
    </row>
    <row r="5" spans="1:6" ht="20.100000000000001" customHeight="1" x14ac:dyDescent="0.25">
      <c r="A5" s="46"/>
      <c r="B5" s="96" t="s">
        <v>73</v>
      </c>
      <c r="C5" s="97">
        <f>C6+C10+C16+C17</f>
        <v>349576889.04000002</v>
      </c>
      <c r="D5" s="97">
        <f>D6+D10+D16+D17</f>
        <v>348068011.51999998</v>
      </c>
      <c r="E5" s="47"/>
    </row>
    <row r="6" spans="1:6" ht="20.100000000000001" customHeight="1" x14ac:dyDescent="0.25">
      <c r="A6" s="46"/>
      <c r="B6" s="90" t="s">
        <v>53</v>
      </c>
      <c r="C6" s="91">
        <v>43996548.850000001</v>
      </c>
      <c r="D6" s="91">
        <v>43673980.32</v>
      </c>
      <c r="E6" s="47"/>
    </row>
    <row r="7" spans="1:6" ht="20.100000000000001" customHeight="1" x14ac:dyDescent="0.25">
      <c r="A7" s="46"/>
      <c r="B7" s="86" t="s">
        <v>54</v>
      </c>
      <c r="C7" s="88">
        <v>267527.19</v>
      </c>
      <c r="D7" s="88">
        <v>423691.26</v>
      </c>
      <c r="E7" s="47"/>
    </row>
    <row r="8" spans="1:6" ht="20.100000000000001" customHeight="1" x14ac:dyDescent="0.25">
      <c r="A8" s="46"/>
      <c r="B8" s="87" t="s">
        <v>55</v>
      </c>
      <c r="C8" s="89">
        <v>43729021.659999996</v>
      </c>
      <c r="D8" s="89">
        <v>43250289.060000002</v>
      </c>
      <c r="E8" s="47"/>
    </row>
    <row r="9" spans="1:6" ht="20.100000000000001" customHeight="1" x14ac:dyDescent="0.25">
      <c r="A9" s="46"/>
      <c r="B9" s="86" t="s">
        <v>56</v>
      </c>
      <c r="C9" s="94"/>
      <c r="D9" s="94"/>
      <c r="E9" s="47"/>
    </row>
    <row r="10" spans="1:6" ht="20.100000000000001" customHeight="1" x14ac:dyDescent="0.25">
      <c r="A10" s="46"/>
      <c r="B10" s="90" t="s">
        <v>0</v>
      </c>
      <c r="C10" s="91">
        <v>303638784.45999998</v>
      </c>
      <c r="D10" s="91">
        <v>300931430.00999999</v>
      </c>
      <c r="E10" s="47"/>
    </row>
    <row r="11" spans="1:6" ht="20.100000000000001" customHeight="1" x14ac:dyDescent="0.25">
      <c r="A11" s="46"/>
      <c r="B11" s="86" t="s">
        <v>57</v>
      </c>
      <c r="C11" s="88">
        <v>36514710.890000001</v>
      </c>
      <c r="D11" s="88">
        <v>36926299.729999997</v>
      </c>
      <c r="E11" s="47"/>
    </row>
    <row r="12" spans="1:6" ht="20.100000000000001" customHeight="1" x14ac:dyDescent="0.25">
      <c r="A12" s="46"/>
      <c r="B12" s="87" t="s">
        <v>58</v>
      </c>
      <c r="C12" s="89">
        <v>244762128.63</v>
      </c>
      <c r="D12" s="89">
        <v>237446038.33000001</v>
      </c>
      <c r="E12" s="47"/>
      <c r="F12" s="100"/>
    </row>
    <row r="13" spans="1:6" ht="20.100000000000001" customHeight="1" x14ac:dyDescent="0.25">
      <c r="A13" s="46"/>
      <c r="B13" s="86" t="s">
        <v>60</v>
      </c>
      <c r="C13" s="88">
        <v>8046662.5800000001</v>
      </c>
      <c r="D13" s="88">
        <v>9544519.2599999998</v>
      </c>
      <c r="E13" s="47"/>
    </row>
    <row r="14" spans="1:6" ht="20.100000000000001" customHeight="1" x14ac:dyDescent="0.25">
      <c r="A14" s="46"/>
      <c r="B14" s="87" t="s">
        <v>59</v>
      </c>
      <c r="C14" s="89">
        <v>13213343.199999999</v>
      </c>
      <c r="D14" s="89">
        <v>15705933.15</v>
      </c>
      <c r="E14" s="47"/>
    </row>
    <row r="15" spans="1:6" ht="20.100000000000001" customHeight="1" x14ac:dyDescent="0.25">
      <c r="A15" s="46"/>
      <c r="B15" s="86" t="s">
        <v>61</v>
      </c>
      <c r="C15" s="88">
        <v>1101939.1599999999</v>
      </c>
      <c r="D15" s="88">
        <v>1308639.54</v>
      </c>
      <c r="E15" s="47"/>
    </row>
    <row r="16" spans="1:6" ht="20.100000000000001" customHeight="1" x14ac:dyDescent="0.25">
      <c r="A16" s="46"/>
      <c r="B16" s="90" t="s">
        <v>29</v>
      </c>
      <c r="C16" s="91">
        <v>1704168.47</v>
      </c>
      <c r="D16" s="91">
        <v>3079905.9</v>
      </c>
      <c r="E16" s="47"/>
    </row>
    <row r="17" spans="1:5" ht="20.100000000000001" customHeight="1" x14ac:dyDescent="0.25">
      <c r="A17" s="46"/>
      <c r="B17" s="75" t="s">
        <v>30</v>
      </c>
      <c r="C17" s="75">
        <v>237387.26</v>
      </c>
      <c r="D17" s="75">
        <v>382695.29</v>
      </c>
      <c r="E17" s="47"/>
    </row>
    <row r="18" spans="1:5" ht="20.100000000000001" customHeight="1" x14ac:dyDescent="0.25">
      <c r="A18" s="46"/>
      <c r="B18" s="96" t="s">
        <v>74</v>
      </c>
      <c r="C18" s="97">
        <f>C19+C22+C23+C24</f>
        <v>91363499.920000002</v>
      </c>
      <c r="D18" s="97">
        <f>D19+D22+D23+D24</f>
        <v>142742125.19</v>
      </c>
      <c r="E18" s="47"/>
    </row>
    <row r="19" spans="1:5" ht="20.100000000000001" customHeight="1" x14ac:dyDescent="0.25">
      <c r="A19" s="46"/>
      <c r="B19" s="90" t="s">
        <v>31</v>
      </c>
      <c r="C19" s="91">
        <v>36555648.350000001</v>
      </c>
      <c r="D19" s="91">
        <v>69146423.069999993</v>
      </c>
      <c r="E19" s="47"/>
    </row>
    <row r="20" spans="1:5" ht="20.100000000000001" customHeight="1" x14ac:dyDescent="0.25">
      <c r="A20" s="46"/>
      <c r="B20" s="86" t="s">
        <v>62</v>
      </c>
      <c r="C20" s="88">
        <v>36144088.280000001</v>
      </c>
      <c r="D20" s="88">
        <v>68700022.390000001</v>
      </c>
      <c r="E20" s="47"/>
    </row>
    <row r="21" spans="1:5" ht="20.100000000000001" customHeight="1" x14ac:dyDescent="0.25">
      <c r="A21" s="46"/>
      <c r="B21" s="87" t="s">
        <v>63</v>
      </c>
      <c r="C21" s="89">
        <v>411560.07</v>
      </c>
      <c r="D21" s="89">
        <v>446400.68</v>
      </c>
      <c r="E21" s="47"/>
    </row>
    <row r="22" spans="1:5" ht="20.100000000000001" customHeight="1" x14ac:dyDescent="0.25">
      <c r="A22" s="46"/>
      <c r="B22" s="75" t="s">
        <v>72</v>
      </c>
      <c r="C22" s="75">
        <v>39433.08</v>
      </c>
      <c r="D22" s="75">
        <v>39433.08</v>
      </c>
      <c r="E22" s="47"/>
    </row>
    <row r="23" spans="1:5" ht="20.100000000000001" customHeight="1" x14ac:dyDescent="0.25">
      <c r="A23" s="46"/>
      <c r="B23" s="90" t="s">
        <v>32</v>
      </c>
      <c r="C23" s="91">
        <v>1581905.35</v>
      </c>
      <c r="D23" s="91">
        <v>10561009.630000001</v>
      </c>
      <c r="E23" s="47"/>
    </row>
    <row r="24" spans="1:5" ht="20.100000000000001" customHeight="1" x14ac:dyDescent="0.25">
      <c r="A24" s="46"/>
      <c r="B24" s="75" t="s">
        <v>64</v>
      </c>
      <c r="C24" s="75">
        <v>53186513.140000001</v>
      </c>
      <c r="D24" s="75">
        <v>62995259.409999996</v>
      </c>
      <c r="E24" s="47"/>
    </row>
    <row r="25" spans="1:5" ht="20.100000000000001" customHeight="1" x14ac:dyDescent="0.25">
      <c r="A25" s="46"/>
      <c r="B25" s="28" t="s">
        <v>17</v>
      </c>
      <c r="C25" s="29">
        <f>C6+C10+C16+C17+C19+C24+C23+C22</f>
        <v>440940388.96000004</v>
      </c>
      <c r="D25" s="29">
        <f>D6+D10+D16+D17+D19+D24+D23+D22</f>
        <v>490810136.70999998</v>
      </c>
      <c r="E25" s="47"/>
    </row>
    <row r="26" spans="1:5" x14ac:dyDescent="0.25">
      <c r="A26" s="48"/>
      <c r="B26" s="10"/>
      <c r="C26" s="11"/>
      <c r="D26" s="11"/>
      <c r="E26" s="49"/>
    </row>
    <row r="27" spans="1:5" ht="3.9" customHeight="1" x14ac:dyDescent="0.25">
      <c r="A27" s="44"/>
      <c r="B27" s="8"/>
      <c r="C27" s="7"/>
      <c r="D27" s="7"/>
      <c r="E27" s="45"/>
    </row>
    <row r="28" spans="1:5" ht="20.100000000000001" customHeight="1" x14ac:dyDescent="0.25">
      <c r="A28" s="46"/>
      <c r="B28" s="26" t="s">
        <v>26</v>
      </c>
      <c r="C28" s="27">
        <v>2022</v>
      </c>
      <c r="D28" s="27">
        <v>2023</v>
      </c>
      <c r="E28" s="47"/>
    </row>
    <row r="29" spans="1:5" ht="20.100000000000001" customHeight="1" x14ac:dyDescent="0.25">
      <c r="A29" s="46"/>
      <c r="B29" s="96" t="s">
        <v>75</v>
      </c>
      <c r="C29" s="97">
        <v>245441841.71000001</v>
      </c>
      <c r="D29" s="97">
        <v>254952614.44999999</v>
      </c>
      <c r="E29" s="47"/>
    </row>
    <row r="30" spans="1:5" ht="20.100000000000001" customHeight="1" x14ac:dyDescent="0.25">
      <c r="A30" s="46"/>
      <c r="B30" s="90" t="s">
        <v>40</v>
      </c>
      <c r="C30" s="91">
        <v>0</v>
      </c>
      <c r="D30" s="91">
        <v>0</v>
      </c>
      <c r="E30" s="47"/>
    </row>
    <row r="31" spans="1:5" ht="20.100000000000001" customHeight="1" x14ac:dyDescent="0.25">
      <c r="A31" s="46"/>
      <c r="B31" s="75" t="s">
        <v>78</v>
      </c>
      <c r="C31" s="75">
        <v>-46302008.579999998</v>
      </c>
      <c r="D31" s="75">
        <v>-35977685.18</v>
      </c>
      <c r="E31" s="47"/>
    </row>
    <row r="32" spans="1:5" ht="20.100000000000001" customHeight="1" x14ac:dyDescent="0.25">
      <c r="A32" s="46"/>
      <c r="B32" s="98" t="s">
        <v>41</v>
      </c>
      <c r="C32" s="89">
        <v>-55396027.229999997</v>
      </c>
      <c r="D32" s="89">
        <v>-46302008.590000004</v>
      </c>
      <c r="E32" s="47"/>
    </row>
    <row r="33" spans="1:6" ht="20.100000000000001" customHeight="1" x14ac:dyDescent="0.25">
      <c r="A33" s="46"/>
      <c r="B33" s="99" t="s">
        <v>1</v>
      </c>
      <c r="C33" s="88">
        <v>9094018.6500000004</v>
      </c>
      <c r="D33" s="88">
        <v>10324323.41</v>
      </c>
      <c r="E33" s="47"/>
    </row>
    <row r="34" spans="1:6" ht="20.100000000000001" customHeight="1" x14ac:dyDescent="0.25">
      <c r="A34" s="46"/>
      <c r="B34" s="90" t="s">
        <v>39</v>
      </c>
      <c r="C34" s="91">
        <v>291743850.29000002</v>
      </c>
      <c r="D34" s="91">
        <v>290131228.81999999</v>
      </c>
      <c r="E34" s="47"/>
    </row>
    <row r="35" spans="1:6" ht="20.100000000000001" customHeight="1" x14ac:dyDescent="0.25">
      <c r="A35" s="46"/>
      <c r="B35" s="96" t="s">
        <v>76</v>
      </c>
      <c r="C35" s="97">
        <f>C36+C37+C38</f>
        <v>26484635.940000001</v>
      </c>
      <c r="D35" s="97">
        <f>D36+D37+D38</f>
        <v>22112426.539999999</v>
      </c>
      <c r="E35" s="47"/>
      <c r="F35" s="3" t="s">
        <v>169</v>
      </c>
    </row>
    <row r="36" spans="1:6" ht="20.100000000000001" customHeight="1" x14ac:dyDescent="0.25">
      <c r="A36" s="46"/>
      <c r="B36" s="90" t="s">
        <v>38</v>
      </c>
      <c r="C36" s="91">
        <v>13370157.939999999</v>
      </c>
      <c r="D36" s="91">
        <v>13905542.390000001</v>
      </c>
      <c r="E36" s="47"/>
    </row>
    <row r="37" spans="1:6" ht="20.100000000000001" customHeight="1" x14ac:dyDescent="0.25">
      <c r="A37" s="46"/>
      <c r="B37" s="75" t="s">
        <v>37</v>
      </c>
      <c r="C37" s="75">
        <v>13077885.65</v>
      </c>
      <c r="D37" s="75">
        <v>8166741.9000000004</v>
      </c>
      <c r="E37" s="47"/>
    </row>
    <row r="38" spans="1:6" ht="20.100000000000001" customHeight="1" x14ac:dyDescent="0.25">
      <c r="A38" s="46"/>
      <c r="B38" s="90" t="s">
        <v>34</v>
      </c>
      <c r="C38" s="91">
        <v>36592.35</v>
      </c>
      <c r="D38" s="91">
        <v>40142.25</v>
      </c>
      <c r="E38" s="47"/>
    </row>
    <row r="39" spans="1:6" ht="20.100000000000001" customHeight="1" x14ac:dyDescent="0.25">
      <c r="A39" s="46"/>
      <c r="B39" s="96" t="s">
        <v>77</v>
      </c>
      <c r="C39" s="97">
        <f>C40+C41+C44+C45+C49</f>
        <v>169013911.31</v>
      </c>
      <c r="D39" s="97">
        <f>D40+D41+D44+D45+D49</f>
        <v>214544166.53</v>
      </c>
      <c r="E39" s="47"/>
    </row>
    <row r="40" spans="1:6" ht="20.100000000000001" customHeight="1" x14ac:dyDescent="0.25">
      <c r="A40" s="46"/>
      <c r="B40" s="90" t="s">
        <v>36</v>
      </c>
      <c r="C40" s="91">
        <v>13018130.859999999</v>
      </c>
      <c r="D40" s="91">
        <v>15812621.449999999</v>
      </c>
      <c r="E40" s="47"/>
    </row>
    <row r="41" spans="1:6" ht="20.100000000000001" customHeight="1" x14ac:dyDescent="0.25">
      <c r="A41" s="46"/>
      <c r="B41" s="75" t="s">
        <v>35</v>
      </c>
      <c r="C41" s="75">
        <v>85036095.680000007</v>
      </c>
      <c r="D41" s="75">
        <v>120883123.38</v>
      </c>
      <c r="E41" s="47"/>
    </row>
    <row r="42" spans="1:6" ht="20.100000000000001" customHeight="1" x14ac:dyDescent="0.25">
      <c r="A42" s="46"/>
      <c r="B42" s="87" t="s">
        <v>65</v>
      </c>
      <c r="C42" s="89">
        <v>0</v>
      </c>
      <c r="D42" s="89">
        <v>0</v>
      </c>
      <c r="E42" s="47"/>
    </row>
    <row r="43" spans="1:6" ht="20.100000000000001" customHeight="1" x14ac:dyDescent="0.25">
      <c r="A43" s="46"/>
      <c r="B43" s="86" t="s">
        <v>66</v>
      </c>
      <c r="C43" s="88">
        <v>85036095.680000007</v>
      </c>
      <c r="D43" s="88">
        <v>120883123.38</v>
      </c>
      <c r="E43" s="47"/>
    </row>
    <row r="44" spans="1:6" ht="20.100000000000001" customHeight="1" x14ac:dyDescent="0.25">
      <c r="A44" s="46"/>
      <c r="B44" s="90" t="s">
        <v>34</v>
      </c>
      <c r="C44" s="91">
        <v>1984176.28</v>
      </c>
      <c r="D44" s="91">
        <v>4724805.53</v>
      </c>
      <c r="E44" s="47"/>
    </row>
    <row r="45" spans="1:6" ht="20.100000000000001" customHeight="1" x14ac:dyDescent="0.25">
      <c r="A45" s="46"/>
      <c r="B45" s="75" t="s">
        <v>33</v>
      </c>
      <c r="C45" s="75">
        <v>23432522.16</v>
      </c>
      <c r="D45" s="75">
        <v>23905444.300000001</v>
      </c>
      <c r="E45" s="47"/>
    </row>
    <row r="46" spans="1:6" ht="20.100000000000001" customHeight="1" x14ac:dyDescent="0.25">
      <c r="A46" s="46"/>
      <c r="B46" s="87" t="s">
        <v>67</v>
      </c>
      <c r="C46" s="89">
        <v>6080141.3600000003</v>
      </c>
      <c r="D46" s="89">
        <v>5622045.4199999999</v>
      </c>
      <c r="E46" s="47"/>
    </row>
    <row r="47" spans="1:6" ht="20.100000000000001" customHeight="1" x14ac:dyDescent="0.25">
      <c r="A47" s="46"/>
      <c r="B47" s="86" t="s">
        <v>68</v>
      </c>
      <c r="C47" s="88">
        <v>805288.03</v>
      </c>
      <c r="D47" s="88">
        <v>735779.47</v>
      </c>
      <c r="E47" s="47"/>
    </row>
    <row r="48" spans="1:6" ht="20.100000000000001" customHeight="1" x14ac:dyDescent="0.25">
      <c r="A48" s="46"/>
      <c r="B48" s="87" t="s">
        <v>69</v>
      </c>
      <c r="C48" s="89">
        <v>16547092.77</v>
      </c>
      <c r="D48" s="89">
        <v>17647619.41</v>
      </c>
      <c r="E48" s="47"/>
    </row>
    <row r="49" spans="1:5" ht="20.100000000000001" customHeight="1" x14ac:dyDescent="0.25">
      <c r="A49" s="46"/>
      <c r="B49" s="75" t="s">
        <v>2</v>
      </c>
      <c r="C49" s="75">
        <v>45542986.329999998</v>
      </c>
      <c r="D49" s="75">
        <v>49218171.869999997</v>
      </c>
      <c r="E49" s="47"/>
    </row>
    <row r="50" spans="1:5" ht="20.100000000000001" customHeight="1" x14ac:dyDescent="0.25">
      <c r="A50" s="46"/>
      <c r="B50" s="26" t="s">
        <v>18</v>
      </c>
      <c r="C50" s="30">
        <f>C30+C32+C33+C34+C36+C37+C41+C45+C49+C44+C38+C40</f>
        <v>440940388.96000004</v>
      </c>
      <c r="D50" s="30">
        <f>D30+D32+D33+D34+D36+D37+D41+D45+D49+D44+D38+D40</f>
        <v>490810136.70999992</v>
      </c>
      <c r="E50" s="47"/>
    </row>
    <row r="51" spans="1:5" ht="22.5" customHeight="1" x14ac:dyDescent="0.25">
      <c r="A51" s="46"/>
      <c r="B51" s="124" t="s">
        <v>80</v>
      </c>
      <c r="C51" s="124"/>
      <c r="D51" s="101"/>
      <c r="E51" s="47"/>
    </row>
    <row r="52" spans="1:5" ht="10.5" customHeight="1" x14ac:dyDescent="0.25">
      <c r="A52" s="50"/>
      <c r="B52" s="51"/>
      <c r="C52" s="52"/>
      <c r="D52" s="52"/>
      <c r="E52" s="53"/>
    </row>
    <row r="53" spans="1:5" ht="6.75" customHeight="1" thickBot="1" x14ac:dyDescent="0.3">
      <c r="B53" s="5"/>
      <c r="C53" s="6"/>
      <c r="D53" s="6"/>
    </row>
    <row r="54" spans="1:5" s="1" customFormat="1" ht="14.4" thickTop="1" thickBot="1" x14ac:dyDescent="0.3">
      <c r="A54" s="2"/>
      <c r="B54" s="22"/>
      <c r="C54" s="23"/>
      <c r="D54" s="23"/>
    </row>
    <row r="55" spans="1:5" ht="6.75" customHeight="1" thickTop="1" x14ac:dyDescent="0.25"/>
    <row r="56" spans="1:5" ht="3.9" customHeight="1" x14ac:dyDescent="0.25">
      <c r="A56" s="40"/>
      <c r="B56" s="55"/>
      <c r="C56" s="42"/>
      <c r="D56" s="42"/>
      <c r="E56" s="43"/>
    </row>
    <row r="57" spans="1:5" ht="15" customHeight="1" x14ac:dyDescent="0.25">
      <c r="A57" s="44"/>
      <c r="B57" s="54" t="s">
        <v>25</v>
      </c>
      <c r="C57" s="7"/>
      <c r="D57" s="7"/>
      <c r="E57" s="45"/>
    </row>
    <row r="58" spans="1:5" ht="15" customHeight="1" x14ac:dyDescent="0.25">
      <c r="A58" s="44"/>
      <c r="B58" s="12"/>
      <c r="C58" s="7"/>
      <c r="D58" s="7"/>
      <c r="E58" s="45"/>
    </row>
    <row r="59" spans="1:5" ht="20.100000000000001" customHeight="1" x14ac:dyDescent="0.25">
      <c r="A59" s="46"/>
      <c r="B59" s="26" t="s">
        <v>24</v>
      </c>
      <c r="C59" s="27">
        <v>2022</v>
      </c>
      <c r="D59" s="27">
        <v>2023</v>
      </c>
      <c r="E59" s="47"/>
    </row>
    <row r="60" spans="1:5" ht="20.100000000000001" customHeight="1" x14ac:dyDescent="0.25">
      <c r="A60" s="46"/>
      <c r="B60" s="36" t="s">
        <v>42</v>
      </c>
      <c r="C60" s="36">
        <v>278365422.57999998</v>
      </c>
      <c r="D60" s="36">
        <v>316583605.49000001</v>
      </c>
      <c r="E60" s="47"/>
    </row>
    <row r="61" spans="1:5" ht="20.100000000000001" customHeight="1" x14ac:dyDescent="0.25">
      <c r="A61" s="46"/>
      <c r="B61" s="84" t="s">
        <v>43</v>
      </c>
      <c r="C61" s="35">
        <v>63173828.520000003</v>
      </c>
      <c r="D61" s="35">
        <v>67490206.239999995</v>
      </c>
      <c r="E61" s="47"/>
    </row>
    <row r="62" spans="1:5" ht="20.100000000000001" customHeight="1" x14ac:dyDescent="0.25">
      <c r="A62" s="46"/>
      <c r="B62" s="85" t="s">
        <v>3</v>
      </c>
      <c r="C62" s="36">
        <v>4419273.25</v>
      </c>
      <c r="D62" s="36">
        <v>4984593.93</v>
      </c>
      <c r="E62" s="47"/>
    </row>
    <row r="63" spans="1:5" ht="20.100000000000001" customHeight="1" x14ac:dyDescent="0.25">
      <c r="A63" s="46"/>
      <c r="B63" s="84" t="s">
        <v>44</v>
      </c>
      <c r="C63" s="35">
        <v>1066765.44</v>
      </c>
      <c r="D63" s="35">
        <v>577020.73</v>
      </c>
      <c r="E63" s="47"/>
    </row>
    <row r="64" spans="1:5" ht="20.100000000000001" customHeight="1" x14ac:dyDescent="0.25">
      <c r="A64" s="46"/>
      <c r="B64" s="26" t="s">
        <v>173</v>
      </c>
      <c r="C64" s="30">
        <f>SUM(C60:C63)</f>
        <v>347025289.78999996</v>
      </c>
      <c r="D64" s="30">
        <f>SUM(D60:D63)</f>
        <v>389635426.39000005</v>
      </c>
      <c r="E64" s="47"/>
    </row>
    <row r="65" spans="1:7" x14ac:dyDescent="0.25">
      <c r="A65" s="46"/>
      <c r="B65" s="13"/>
      <c r="C65" s="14"/>
      <c r="D65" s="7"/>
      <c r="E65" s="47"/>
    </row>
    <row r="66" spans="1:7" ht="20.100000000000001" customHeight="1" x14ac:dyDescent="0.25">
      <c r="A66" s="46"/>
      <c r="B66" s="26" t="s">
        <v>23</v>
      </c>
      <c r="C66" s="27">
        <v>2022</v>
      </c>
      <c r="D66" s="27">
        <v>2023</v>
      </c>
      <c r="E66" s="47"/>
    </row>
    <row r="67" spans="1:7" ht="20.100000000000001" customHeight="1" x14ac:dyDescent="0.25">
      <c r="A67" s="46"/>
      <c r="B67" s="85" t="s">
        <v>4</v>
      </c>
      <c r="C67" s="36">
        <v>247174227.47</v>
      </c>
      <c r="D67" s="36">
        <v>262894560.44</v>
      </c>
      <c r="E67" s="47"/>
    </row>
    <row r="68" spans="1:7" ht="20.100000000000001" customHeight="1" x14ac:dyDescent="0.25">
      <c r="A68" s="46"/>
      <c r="B68" s="84" t="s">
        <v>45</v>
      </c>
      <c r="C68" s="35">
        <v>26805805.850000001</v>
      </c>
      <c r="D68" s="35">
        <v>34625412.909999996</v>
      </c>
      <c r="E68" s="47"/>
    </row>
    <row r="69" spans="1:7" ht="20.100000000000001" customHeight="1" x14ac:dyDescent="0.25">
      <c r="A69" s="46"/>
      <c r="B69" s="85" t="s">
        <v>46</v>
      </c>
      <c r="C69" s="36">
        <v>49928591.25</v>
      </c>
      <c r="D69" s="36">
        <v>63762692.990000002</v>
      </c>
      <c r="E69" s="47"/>
    </row>
    <row r="70" spans="1:7" ht="20.100000000000001" customHeight="1" x14ac:dyDescent="0.25">
      <c r="A70" s="46"/>
      <c r="B70" s="84" t="s">
        <v>47</v>
      </c>
      <c r="C70" s="35">
        <v>13690123.949999999</v>
      </c>
      <c r="D70" s="35">
        <v>14715532.59</v>
      </c>
      <c r="E70" s="47"/>
    </row>
    <row r="71" spans="1:7" ht="20.100000000000001" customHeight="1" x14ac:dyDescent="0.25">
      <c r="A71" s="46"/>
      <c r="B71" s="26" t="s">
        <v>174</v>
      </c>
      <c r="C71" s="30">
        <f>SUM(C67:C70)</f>
        <v>337598748.51999998</v>
      </c>
      <c r="D71" s="30">
        <f>SUM(D67:D70)</f>
        <v>375998198.93000001</v>
      </c>
      <c r="E71" s="47"/>
    </row>
    <row r="72" spans="1:7" ht="20.100000000000001" customHeight="1" x14ac:dyDescent="0.25">
      <c r="A72" s="46"/>
      <c r="B72" s="129"/>
      <c r="C72" s="130"/>
      <c r="D72" s="130"/>
      <c r="E72" s="47"/>
    </row>
    <row r="73" spans="1:7" ht="20.100000000000001" customHeight="1" x14ac:dyDescent="0.25">
      <c r="A73" s="46"/>
      <c r="B73" s="131" t="s">
        <v>171</v>
      </c>
      <c r="C73" s="81"/>
      <c r="D73" s="81"/>
      <c r="E73" s="47"/>
    </row>
    <row r="74" spans="1:7" ht="20.100000000000001" customHeight="1" x14ac:dyDescent="0.25">
      <c r="A74" s="46"/>
      <c r="B74" s="85" t="s">
        <v>170</v>
      </c>
      <c r="C74" s="36"/>
      <c r="D74" s="36">
        <v>-29389.08</v>
      </c>
      <c r="E74" s="47"/>
    </row>
    <row r="75" spans="1:7" ht="20.100000000000001" customHeight="1" x14ac:dyDescent="0.25">
      <c r="A75" s="46"/>
      <c r="B75" s="84" t="s">
        <v>49</v>
      </c>
      <c r="C75" s="35">
        <v>76011.03</v>
      </c>
      <c r="D75" s="35">
        <v>3743667</v>
      </c>
      <c r="E75" s="47"/>
    </row>
    <row r="76" spans="1:7" ht="20.100000000000001" customHeight="1" x14ac:dyDescent="0.25">
      <c r="A76" s="46"/>
      <c r="B76" s="131" t="s">
        <v>172</v>
      </c>
      <c r="C76" s="81"/>
      <c r="D76" s="81"/>
      <c r="E76" s="47"/>
    </row>
    <row r="77" spans="1:7" ht="20.100000000000001" customHeight="1" x14ac:dyDescent="0.25">
      <c r="A77" s="46"/>
      <c r="B77" s="85" t="s">
        <v>79</v>
      </c>
      <c r="C77" s="36">
        <v>-6828.96</v>
      </c>
      <c r="D77" s="36">
        <v>-629083.43999999994</v>
      </c>
      <c r="E77" s="47"/>
    </row>
    <row r="78" spans="1:7" ht="20.100000000000001" customHeight="1" x14ac:dyDescent="0.25">
      <c r="A78" s="46"/>
      <c r="B78" s="84" t="s">
        <v>5</v>
      </c>
      <c r="C78" s="35">
        <v>263340.55</v>
      </c>
      <c r="D78" s="35">
        <v>227709.57</v>
      </c>
      <c r="E78" s="47"/>
    </row>
    <row r="79" spans="1:7" x14ac:dyDescent="0.25">
      <c r="A79" s="46"/>
      <c r="B79" s="15"/>
      <c r="C79" s="16"/>
      <c r="D79" s="16"/>
      <c r="E79" s="47"/>
    </row>
    <row r="80" spans="1:7" ht="20.100000000000001" customHeight="1" x14ac:dyDescent="0.25">
      <c r="A80" s="46"/>
      <c r="B80" s="31" t="s">
        <v>48</v>
      </c>
      <c r="C80" s="32">
        <f>C64-C71+C74-C75-C77-C78</f>
        <v>9094018.6499999817</v>
      </c>
      <c r="D80" s="32">
        <f>D64-D71-D74-D75-D77-D78</f>
        <v>10324323.410000037</v>
      </c>
      <c r="E80" s="47"/>
      <c r="G80" s="4"/>
    </row>
    <row r="81" spans="1:6" ht="3.9" customHeight="1" x14ac:dyDescent="0.25">
      <c r="A81" s="50"/>
      <c r="B81" s="51"/>
      <c r="C81" s="52"/>
      <c r="D81" s="52"/>
      <c r="E81" s="53"/>
    </row>
    <row r="82" spans="1:6" ht="12" customHeight="1" x14ac:dyDescent="0.25"/>
    <row r="83" spans="1:6" x14ac:dyDescent="0.25">
      <c r="B83" s="24"/>
      <c r="C83" s="25"/>
      <c r="D83" s="25"/>
    </row>
    <row r="84" spans="1:6" ht="6.75" customHeight="1" x14ac:dyDescent="0.25">
      <c r="B84" s="20"/>
      <c r="C84" s="21"/>
      <c r="D84" s="21"/>
      <c r="E84" s="21"/>
      <c r="F84" s="21"/>
    </row>
    <row r="85" spans="1:6" ht="3.75" customHeight="1" x14ac:dyDescent="0.25">
      <c r="A85" s="57"/>
      <c r="B85" s="58"/>
      <c r="C85" s="59"/>
      <c r="D85" s="59"/>
      <c r="E85" s="60"/>
    </row>
    <row r="86" spans="1:6" ht="17.25" customHeight="1" x14ac:dyDescent="0.25">
      <c r="A86" s="61"/>
      <c r="B86" s="56" t="s">
        <v>22</v>
      </c>
      <c r="C86" s="18"/>
      <c r="D86" s="18"/>
      <c r="E86" s="62"/>
    </row>
    <row r="87" spans="1:6" ht="12" customHeight="1" x14ac:dyDescent="0.25">
      <c r="A87" s="61"/>
      <c r="B87" s="8"/>
      <c r="C87" s="7"/>
      <c r="D87" s="7"/>
      <c r="E87" s="62"/>
    </row>
    <row r="88" spans="1:6" ht="20.100000000000001" customHeight="1" x14ac:dyDescent="0.25">
      <c r="A88" s="63"/>
      <c r="B88" s="33" t="s">
        <v>51</v>
      </c>
      <c r="C88" s="27">
        <v>2022</v>
      </c>
      <c r="D88" s="27">
        <v>2023</v>
      </c>
      <c r="E88" s="64"/>
    </row>
    <row r="89" spans="1:6" ht="20.100000000000001" customHeight="1" x14ac:dyDescent="0.25">
      <c r="A89" s="63"/>
      <c r="B89" s="34" t="s">
        <v>6</v>
      </c>
      <c r="C89" s="35">
        <v>70251066.040000007</v>
      </c>
      <c r="D89" s="35">
        <v>67809976.640000001</v>
      </c>
      <c r="E89" s="64"/>
    </row>
    <row r="90" spans="1:6" ht="20.100000000000001" customHeight="1" x14ac:dyDescent="0.25">
      <c r="A90" s="63"/>
      <c r="B90" s="36" t="s">
        <v>7</v>
      </c>
      <c r="C90" s="36">
        <v>218289479.66999999</v>
      </c>
      <c r="D90" s="36">
        <v>242550997.21000001</v>
      </c>
      <c r="E90" s="64"/>
    </row>
    <row r="91" spans="1:6" ht="20.100000000000001" customHeight="1" x14ac:dyDescent="0.25">
      <c r="A91" s="63"/>
      <c r="B91" s="34" t="s">
        <v>8</v>
      </c>
      <c r="C91" s="35">
        <v>4251249.9400000004</v>
      </c>
      <c r="D91" s="35">
        <v>5252516.1900000004</v>
      </c>
      <c r="E91" s="64"/>
    </row>
    <row r="92" spans="1:6" ht="20.100000000000001" customHeight="1" x14ac:dyDescent="0.25">
      <c r="A92" s="63"/>
      <c r="B92" s="36" t="s">
        <v>175</v>
      </c>
      <c r="C92" s="36"/>
      <c r="D92" s="36">
        <v>275000</v>
      </c>
      <c r="E92" s="64"/>
    </row>
    <row r="93" spans="1:6" ht="20.100000000000001" customHeight="1" x14ac:dyDescent="0.25">
      <c r="A93" s="63"/>
      <c r="B93" s="34" t="s">
        <v>9</v>
      </c>
      <c r="C93" s="35">
        <v>74547870.209999993</v>
      </c>
      <c r="D93" s="35">
        <v>118298222.3</v>
      </c>
      <c r="E93" s="64"/>
    </row>
    <row r="94" spans="1:6" ht="20.100000000000001" customHeight="1" x14ac:dyDescent="0.25">
      <c r="A94" s="63"/>
      <c r="B94" s="36" t="s">
        <v>10</v>
      </c>
      <c r="C94" s="36">
        <v>500</v>
      </c>
      <c r="D94" s="36">
        <v>1351</v>
      </c>
      <c r="E94" s="64"/>
    </row>
    <row r="95" spans="1:6" ht="20.100000000000001" customHeight="1" x14ac:dyDescent="0.25">
      <c r="A95" s="63"/>
      <c r="B95" s="34" t="s">
        <v>11</v>
      </c>
      <c r="C95" s="35">
        <v>2216623.2000000002</v>
      </c>
      <c r="D95" s="35">
        <v>41140</v>
      </c>
      <c r="E95" s="64"/>
    </row>
    <row r="96" spans="1:6" ht="20.100000000000001" customHeight="1" x14ac:dyDescent="0.25">
      <c r="A96" s="63"/>
      <c r="B96" s="26" t="s">
        <v>71</v>
      </c>
      <c r="C96" s="30">
        <f>SUM(C89:C95)</f>
        <v>369556789.05999994</v>
      </c>
      <c r="D96" s="30">
        <f>SUM(D89:D95)</f>
        <v>434229203.34000003</v>
      </c>
      <c r="E96" s="64"/>
    </row>
    <row r="97" spans="1:6" ht="20.100000000000001" customHeight="1" x14ac:dyDescent="0.25">
      <c r="A97" s="63"/>
      <c r="B97" s="19"/>
      <c r="C97" s="17"/>
      <c r="D97" s="17"/>
      <c r="E97" s="64"/>
    </row>
    <row r="98" spans="1:6" ht="20.100000000000001" customHeight="1" x14ac:dyDescent="0.25">
      <c r="A98" s="63"/>
      <c r="B98" s="31" t="s">
        <v>50</v>
      </c>
      <c r="C98" s="27">
        <v>2022</v>
      </c>
      <c r="D98" s="27">
        <v>2023</v>
      </c>
      <c r="E98" s="64"/>
    </row>
    <row r="99" spans="1:6" ht="20.100000000000001" customHeight="1" x14ac:dyDescent="0.25">
      <c r="A99" s="63"/>
      <c r="B99" s="34" t="s">
        <v>12</v>
      </c>
      <c r="C99" s="35">
        <v>230086016.22999999</v>
      </c>
      <c r="D99" s="35">
        <v>245206118.84999999</v>
      </c>
      <c r="E99" s="64"/>
    </row>
    <row r="100" spans="1:6" ht="20.100000000000001" customHeight="1" x14ac:dyDescent="0.25">
      <c r="A100" s="63"/>
      <c r="B100" s="36" t="s">
        <v>13</v>
      </c>
      <c r="C100" s="36">
        <v>39393693.100000001</v>
      </c>
      <c r="D100" s="36">
        <v>43855455.759999998</v>
      </c>
      <c r="E100" s="64"/>
    </row>
    <row r="101" spans="1:6" ht="20.100000000000001" customHeight="1" x14ac:dyDescent="0.25">
      <c r="A101" s="63"/>
      <c r="B101" s="34" t="s">
        <v>14</v>
      </c>
      <c r="C101" s="35">
        <v>269720.14</v>
      </c>
      <c r="D101" s="35">
        <v>187816.3</v>
      </c>
      <c r="E101" s="64"/>
    </row>
    <row r="102" spans="1:6" ht="20.100000000000001" customHeight="1" x14ac:dyDescent="0.25">
      <c r="A102" s="63"/>
      <c r="B102" s="36" t="s">
        <v>7</v>
      </c>
      <c r="C102" s="36">
        <v>11127614.439999999</v>
      </c>
      <c r="D102" s="36">
        <v>10772236.470000001</v>
      </c>
      <c r="E102" s="64"/>
    </row>
    <row r="103" spans="1:6" ht="20.100000000000001" customHeight="1" x14ac:dyDescent="0.25">
      <c r="A103" s="63"/>
      <c r="B103" s="34" t="s">
        <v>15</v>
      </c>
      <c r="C103" s="35">
        <v>34403840.219999999</v>
      </c>
      <c r="D103" s="35">
        <v>44170985.990000002</v>
      </c>
      <c r="E103" s="64"/>
    </row>
    <row r="104" spans="1:6" ht="20.100000000000001" customHeight="1" x14ac:dyDescent="0.25">
      <c r="A104" s="63"/>
      <c r="B104" s="36" t="s">
        <v>9</v>
      </c>
      <c r="C104" s="36">
        <v>11810240.99</v>
      </c>
      <c r="D104" s="36">
        <v>24548513.329999998</v>
      </c>
      <c r="E104" s="64"/>
    </row>
    <row r="105" spans="1:6" ht="20.100000000000001" customHeight="1" x14ac:dyDescent="0.25">
      <c r="A105" s="63"/>
      <c r="B105" s="34" t="s">
        <v>16</v>
      </c>
      <c r="C105" s="35">
        <v>462063.5</v>
      </c>
      <c r="D105" s="35">
        <v>10319687.43</v>
      </c>
      <c r="E105" s="64"/>
    </row>
    <row r="106" spans="1:6" ht="20.100000000000001" customHeight="1" x14ac:dyDescent="0.25">
      <c r="A106" s="63"/>
      <c r="B106" s="36" t="s">
        <v>11</v>
      </c>
      <c r="C106" s="36">
        <v>10267705.08</v>
      </c>
      <c r="D106" s="36">
        <v>5030308.12</v>
      </c>
      <c r="E106" s="64"/>
    </row>
    <row r="107" spans="1:6" ht="20.100000000000001" customHeight="1" x14ac:dyDescent="0.25">
      <c r="A107" s="63"/>
      <c r="B107" s="26" t="s">
        <v>70</v>
      </c>
      <c r="C107" s="81">
        <f>SUM(C99:C106)</f>
        <v>337820893.69999999</v>
      </c>
      <c r="D107" s="81">
        <f>SUM(D99:D106)</f>
        <v>384091122.25000006</v>
      </c>
      <c r="E107" s="64"/>
      <c r="F107" s="9"/>
    </row>
    <row r="108" spans="1:6" ht="20.100000000000001" customHeight="1" x14ac:dyDescent="0.25">
      <c r="A108" s="63"/>
      <c r="B108" s="71"/>
      <c r="C108" s="83"/>
      <c r="D108" s="102"/>
      <c r="E108" s="72"/>
      <c r="F108" s="9"/>
    </row>
    <row r="109" spans="1:6" ht="20.100000000000001" customHeight="1" x14ac:dyDescent="0.25">
      <c r="A109" s="63"/>
      <c r="B109" s="123" t="s">
        <v>52</v>
      </c>
      <c r="C109" s="82">
        <f>C96-C107</f>
        <v>31735895.359999955</v>
      </c>
      <c r="D109" s="82">
        <f>D96-D107</f>
        <v>50138081.089999974</v>
      </c>
      <c r="E109" s="64"/>
      <c r="F109" s="9"/>
    </row>
    <row r="110" spans="1:6" ht="20.100000000000001" customHeight="1" thickBot="1" x14ac:dyDescent="0.3">
      <c r="A110" s="63"/>
      <c r="B110" s="38" t="s">
        <v>162</v>
      </c>
      <c r="C110" s="77"/>
      <c r="D110" s="77">
        <v>153555037.53</v>
      </c>
      <c r="E110" s="64"/>
    </row>
    <row r="111" spans="1:6" ht="20.100000000000001" customHeight="1" thickTop="1" x14ac:dyDescent="0.25">
      <c r="A111" s="63"/>
      <c r="B111" s="73" t="s">
        <v>28</v>
      </c>
      <c r="C111" s="78"/>
      <c r="D111" s="78">
        <f>D110+D109</f>
        <v>203693118.61999997</v>
      </c>
      <c r="E111" s="64"/>
    </row>
    <row r="112" spans="1:6" ht="20.100000000000001" customHeight="1" thickBot="1" x14ac:dyDescent="0.3">
      <c r="A112" s="63"/>
      <c r="B112" s="76" t="s">
        <v>163</v>
      </c>
      <c r="C112" s="77"/>
      <c r="D112" s="77">
        <v>199132775.19999999</v>
      </c>
      <c r="E112" s="65"/>
    </row>
    <row r="113" spans="1:5" ht="20.100000000000001" customHeight="1" thickTop="1" x14ac:dyDescent="0.25">
      <c r="A113" s="63"/>
      <c r="B113" s="73" t="s">
        <v>164</v>
      </c>
      <c r="C113" s="75"/>
      <c r="D113" s="75">
        <f>D114</f>
        <v>2318911.650000006</v>
      </c>
      <c r="E113" s="65"/>
    </row>
    <row r="114" spans="1:5" ht="20.100000000000001" customHeight="1" x14ac:dyDescent="0.25">
      <c r="A114" s="63"/>
      <c r="B114" s="74" t="s">
        <v>165</v>
      </c>
      <c r="C114" s="36"/>
      <c r="D114" s="36">
        <f>D116-D115</f>
        <v>2318911.650000006</v>
      </c>
      <c r="E114" s="65"/>
    </row>
    <row r="115" spans="1:5" ht="21.75" customHeight="1" x14ac:dyDescent="0.25">
      <c r="A115" s="63"/>
      <c r="B115" s="39" t="s">
        <v>166</v>
      </c>
      <c r="C115" s="69"/>
      <c r="D115" s="69">
        <v>-97133820.760000005</v>
      </c>
      <c r="E115" s="64"/>
    </row>
    <row r="116" spans="1:5" ht="20.100000000000001" customHeight="1" x14ac:dyDescent="0.25">
      <c r="A116" s="63"/>
      <c r="B116" s="79" t="s">
        <v>167</v>
      </c>
      <c r="C116" s="80"/>
      <c r="D116" s="80">
        <v>-94814909.109999999</v>
      </c>
      <c r="E116" s="64"/>
    </row>
    <row r="117" spans="1:5" ht="17.399999999999999" customHeight="1" x14ac:dyDescent="0.25">
      <c r="A117" s="66"/>
      <c r="B117" s="92" t="s">
        <v>168</v>
      </c>
      <c r="C117" s="67"/>
      <c r="D117" s="67"/>
      <c r="E117" s="68"/>
    </row>
  </sheetData>
  <mergeCells count="1">
    <mergeCell ref="B51:C51"/>
  </mergeCells>
  <printOptions horizontalCentered="1"/>
  <pageMargins left="0.59055118110236227" right="0.59055118110236227" top="0.59055118110236227" bottom="0.59055118110236227" header="0" footer="0"/>
  <pageSetup scale="8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1330B-231E-4A24-86C4-455CEBF6A422}">
  <dimension ref="A1:F112"/>
  <sheetViews>
    <sheetView topLeftCell="A97" zoomScaleNormal="100" workbookViewId="0">
      <selection activeCell="B118" sqref="B118"/>
    </sheetView>
  </sheetViews>
  <sheetFormatPr defaultColWidth="11.44140625" defaultRowHeight="13.2" x14ac:dyDescent="0.25"/>
  <cols>
    <col min="1" max="1" width="0.5546875" style="3" customWidth="1"/>
    <col min="2" max="2" width="73.88671875" style="3" customWidth="1"/>
    <col min="3" max="3" width="14.88671875" style="4" customWidth="1"/>
    <col min="4" max="4" width="15.33203125" style="4" customWidth="1"/>
    <col min="5" max="5" width="1.44140625" style="3" customWidth="1"/>
    <col min="6" max="6" width="14.44140625" style="3" bestFit="1" customWidth="1"/>
    <col min="7" max="7" width="13.5546875" style="3" bestFit="1" customWidth="1"/>
    <col min="8" max="16384" width="11.44140625" style="3"/>
  </cols>
  <sheetData>
    <row r="1" spans="1:6" ht="3.75" customHeight="1" x14ac:dyDescent="0.25">
      <c r="A1" s="40"/>
      <c r="B1" s="41"/>
      <c r="C1" s="42"/>
      <c r="D1" s="42"/>
      <c r="E1" s="43"/>
    </row>
    <row r="2" spans="1:6" ht="19.5" customHeight="1" x14ac:dyDescent="0.25">
      <c r="A2" s="44"/>
      <c r="B2" s="37" t="s">
        <v>21</v>
      </c>
      <c r="C2" s="7"/>
      <c r="D2" s="7"/>
      <c r="E2" s="45"/>
    </row>
    <row r="3" spans="1:6" x14ac:dyDescent="0.25">
      <c r="A3" s="44"/>
      <c r="B3" s="8"/>
      <c r="C3" s="7"/>
      <c r="D3" s="7"/>
      <c r="E3" s="45"/>
    </row>
    <row r="4" spans="1:6" ht="20.100000000000001" customHeight="1" x14ac:dyDescent="0.25">
      <c r="A4" s="46"/>
      <c r="B4" s="95" t="s">
        <v>27</v>
      </c>
      <c r="C4" s="27">
        <v>2021</v>
      </c>
      <c r="D4" s="27">
        <v>2022</v>
      </c>
      <c r="E4" s="47"/>
    </row>
    <row r="5" spans="1:6" ht="20.100000000000001" customHeight="1" x14ac:dyDescent="0.25">
      <c r="A5" s="46"/>
      <c r="B5" s="96" t="s">
        <v>73</v>
      </c>
      <c r="C5" s="97">
        <f>C6+C10+C16+C17</f>
        <v>353939529.26999998</v>
      </c>
      <c r="D5" s="97">
        <f>D6+D10+D16+D17</f>
        <v>349576889.04000002</v>
      </c>
      <c r="E5" s="47"/>
    </row>
    <row r="6" spans="1:6" ht="20.100000000000001" customHeight="1" x14ac:dyDescent="0.25">
      <c r="A6" s="46"/>
      <c r="B6" s="90" t="s">
        <v>53</v>
      </c>
      <c r="C6" s="91">
        <v>44776731.25</v>
      </c>
      <c r="D6" s="91">
        <v>43996548.850000001</v>
      </c>
      <c r="E6" s="47"/>
    </row>
    <row r="7" spans="1:6" ht="20.100000000000001" customHeight="1" x14ac:dyDescent="0.25">
      <c r="A7" s="46"/>
      <c r="B7" s="86" t="s">
        <v>54</v>
      </c>
      <c r="C7" s="88">
        <v>191286.95</v>
      </c>
      <c r="D7" s="88">
        <v>267527.19</v>
      </c>
      <c r="E7" s="47"/>
    </row>
    <row r="8" spans="1:6" ht="20.100000000000001" customHeight="1" x14ac:dyDescent="0.25">
      <c r="A8" s="46"/>
      <c r="B8" s="87" t="s">
        <v>55</v>
      </c>
      <c r="C8" s="89">
        <v>44585444.299999997</v>
      </c>
      <c r="D8" s="89">
        <v>43729021.659999996</v>
      </c>
      <c r="E8" s="47"/>
    </row>
    <row r="9" spans="1:6" ht="20.100000000000001" customHeight="1" x14ac:dyDescent="0.25">
      <c r="A9" s="46"/>
      <c r="B9" s="86" t="s">
        <v>56</v>
      </c>
      <c r="C9" s="94"/>
      <c r="D9" s="94"/>
      <c r="E9" s="47"/>
    </row>
    <row r="10" spans="1:6" ht="20.100000000000001" customHeight="1" x14ac:dyDescent="0.25">
      <c r="A10" s="46"/>
      <c r="B10" s="90" t="s">
        <v>0</v>
      </c>
      <c r="C10" s="91">
        <v>307586106.76999998</v>
      </c>
      <c r="D10" s="91">
        <v>303638784.45999998</v>
      </c>
      <c r="E10" s="47"/>
    </row>
    <row r="11" spans="1:6" ht="20.100000000000001" customHeight="1" x14ac:dyDescent="0.25">
      <c r="A11" s="46"/>
      <c r="B11" s="86" t="s">
        <v>57</v>
      </c>
      <c r="C11" s="88">
        <v>36514710.890000001</v>
      </c>
      <c r="D11" s="88">
        <v>36514710.890000001</v>
      </c>
      <c r="E11" s="47"/>
    </row>
    <row r="12" spans="1:6" ht="20.100000000000001" customHeight="1" x14ac:dyDescent="0.25">
      <c r="A12" s="46"/>
      <c r="B12" s="87" t="s">
        <v>58</v>
      </c>
      <c r="C12" s="89">
        <v>251042806.63999999</v>
      </c>
      <c r="D12" s="89">
        <v>244762128.63</v>
      </c>
      <c r="E12" s="47"/>
      <c r="F12" s="100"/>
    </row>
    <row r="13" spans="1:6" ht="20.100000000000001" customHeight="1" x14ac:dyDescent="0.25">
      <c r="A13" s="46"/>
      <c r="B13" s="86" t="s">
        <v>60</v>
      </c>
      <c r="C13" s="88">
        <v>6830861.9299999997</v>
      </c>
      <c r="D13" s="88">
        <v>8046662.5800000001</v>
      </c>
      <c r="E13" s="47"/>
    </row>
    <row r="14" spans="1:6" ht="20.100000000000001" customHeight="1" x14ac:dyDescent="0.25">
      <c r="A14" s="46"/>
      <c r="B14" s="87" t="s">
        <v>59</v>
      </c>
      <c r="C14" s="89">
        <v>12343225.25</v>
      </c>
      <c r="D14" s="89">
        <v>13213343.199999999</v>
      </c>
      <c r="E14" s="47"/>
    </row>
    <row r="15" spans="1:6" ht="20.100000000000001" customHeight="1" x14ac:dyDescent="0.25">
      <c r="A15" s="46"/>
      <c r="B15" s="86" t="s">
        <v>61</v>
      </c>
      <c r="C15" s="88">
        <v>854502.06</v>
      </c>
      <c r="D15" s="88">
        <v>1101939.1599999999</v>
      </c>
      <c r="E15" s="47"/>
    </row>
    <row r="16" spans="1:6" ht="20.100000000000001" customHeight="1" x14ac:dyDescent="0.25">
      <c r="A16" s="46"/>
      <c r="B16" s="90" t="s">
        <v>29</v>
      </c>
      <c r="C16" s="91">
        <v>1165168.47</v>
      </c>
      <c r="D16" s="91">
        <v>1704168.47</v>
      </c>
      <c r="E16" s="47"/>
    </row>
    <row r="17" spans="1:5" ht="20.100000000000001" customHeight="1" x14ac:dyDescent="0.25">
      <c r="A17" s="46"/>
      <c r="B17" s="75" t="s">
        <v>30</v>
      </c>
      <c r="C17" s="75">
        <v>411522.78</v>
      </c>
      <c r="D17" s="75">
        <v>237387.26</v>
      </c>
      <c r="E17" s="47"/>
    </row>
    <row r="18" spans="1:5" ht="20.100000000000001" customHeight="1" x14ac:dyDescent="0.25">
      <c r="A18" s="46"/>
      <c r="B18" s="96" t="s">
        <v>74</v>
      </c>
      <c r="C18" s="97">
        <f>C19+C22+C23+C24</f>
        <v>44573660.930000007</v>
      </c>
      <c r="D18" s="97">
        <f>D19+D22+D23+D24</f>
        <v>91363499.920000002</v>
      </c>
      <c r="E18" s="47"/>
    </row>
    <row r="19" spans="1:5" ht="20.100000000000001" customHeight="1" x14ac:dyDescent="0.25">
      <c r="A19" s="46"/>
      <c r="B19" s="90" t="s">
        <v>31</v>
      </c>
      <c r="C19" s="91">
        <v>37499662.43</v>
      </c>
      <c r="D19" s="91">
        <v>36555648.350000001</v>
      </c>
      <c r="E19" s="47"/>
    </row>
    <row r="20" spans="1:5" ht="20.100000000000001" customHeight="1" x14ac:dyDescent="0.25">
      <c r="A20" s="46"/>
      <c r="B20" s="86" t="s">
        <v>62</v>
      </c>
      <c r="C20" s="88">
        <v>37068053.869999997</v>
      </c>
      <c r="D20" s="88">
        <v>36144088.280000001</v>
      </c>
      <c r="E20" s="47"/>
    </row>
    <row r="21" spans="1:5" ht="20.100000000000001" customHeight="1" x14ac:dyDescent="0.25">
      <c r="A21" s="46"/>
      <c r="B21" s="87" t="s">
        <v>63</v>
      </c>
      <c r="C21" s="89">
        <v>431608.56</v>
      </c>
      <c r="D21" s="89">
        <v>411560.07</v>
      </c>
      <c r="E21" s="47"/>
    </row>
    <row r="22" spans="1:5" ht="20.100000000000001" customHeight="1" x14ac:dyDescent="0.25">
      <c r="A22" s="46"/>
      <c r="B22" s="75" t="s">
        <v>72</v>
      </c>
      <c r="C22" s="75">
        <v>39289.589999999997</v>
      </c>
      <c r="D22" s="75">
        <v>39433.08</v>
      </c>
      <c r="E22" s="47"/>
    </row>
    <row r="23" spans="1:5" ht="20.100000000000001" customHeight="1" x14ac:dyDescent="0.25">
      <c r="A23" s="46"/>
      <c r="B23" s="90" t="s">
        <v>32</v>
      </c>
      <c r="C23" s="91">
        <v>1839843.28</v>
      </c>
      <c r="D23" s="91">
        <v>1581905.35</v>
      </c>
      <c r="E23" s="47"/>
    </row>
    <row r="24" spans="1:5" ht="20.100000000000001" customHeight="1" x14ac:dyDescent="0.25">
      <c r="A24" s="46"/>
      <c r="B24" s="75" t="s">
        <v>64</v>
      </c>
      <c r="C24" s="75">
        <v>5194865.63</v>
      </c>
      <c r="D24" s="75">
        <v>53186513.140000001</v>
      </c>
      <c r="E24" s="47"/>
    </row>
    <row r="25" spans="1:5" ht="20.100000000000001" customHeight="1" x14ac:dyDescent="0.25">
      <c r="A25" s="46"/>
      <c r="B25" s="28" t="s">
        <v>17</v>
      </c>
      <c r="C25" s="29">
        <f>C6+C10+C16+C17+C19+C24+C23+C22</f>
        <v>398513190.19999993</v>
      </c>
      <c r="D25" s="29">
        <f>D6+D10+D16+D17+D19+D24+D23+D22</f>
        <v>440940388.96000004</v>
      </c>
      <c r="E25" s="47"/>
    </row>
    <row r="26" spans="1:5" x14ac:dyDescent="0.25">
      <c r="A26" s="48"/>
      <c r="B26" s="10"/>
      <c r="C26" s="11"/>
      <c r="D26" s="11"/>
      <c r="E26" s="49"/>
    </row>
    <row r="27" spans="1:5" ht="3.9" customHeight="1" x14ac:dyDescent="0.25">
      <c r="A27" s="44"/>
      <c r="B27" s="8"/>
      <c r="C27" s="7"/>
      <c r="D27" s="7"/>
      <c r="E27" s="45"/>
    </row>
    <row r="28" spans="1:5" ht="20.100000000000001" customHeight="1" x14ac:dyDescent="0.25">
      <c r="A28" s="46"/>
      <c r="B28" s="26" t="s">
        <v>26</v>
      </c>
      <c r="C28" s="27">
        <v>2021</v>
      </c>
      <c r="D28" s="27">
        <v>2022</v>
      </c>
      <c r="E28" s="47"/>
    </row>
    <row r="29" spans="1:5" ht="20.100000000000001" customHeight="1" x14ac:dyDescent="0.25">
      <c r="A29" s="46"/>
      <c r="B29" s="96" t="s">
        <v>75</v>
      </c>
      <c r="C29" s="97">
        <f>C30+C32+C33+C34</f>
        <v>225526269.47</v>
      </c>
      <c r="D29" s="97">
        <f>D30+D32+D33+D34</f>
        <v>231498670.74000001</v>
      </c>
      <c r="E29" s="47"/>
    </row>
    <row r="30" spans="1:5" ht="20.100000000000001" customHeight="1" x14ac:dyDescent="0.25">
      <c r="A30" s="46"/>
      <c r="B30" s="90" t="s">
        <v>40</v>
      </c>
      <c r="C30" s="91">
        <v>0</v>
      </c>
      <c r="D30" s="91">
        <v>0</v>
      </c>
      <c r="E30" s="47"/>
    </row>
    <row r="31" spans="1:5" ht="20.100000000000001" customHeight="1" x14ac:dyDescent="0.25">
      <c r="A31" s="46"/>
      <c r="B31" s="75" t="s">
        <v>78</v>
      </c>
      <c r="C31" s="75">
        <f>C32+C33</f>
        <v>-66740559.969999999</v>
      </c>
      <c r="D31" s="75">
        <f>D32+D33</f>
        <v>-60245179.549999997</v>
      </c>
      <c r="E31" s="47"/>
    </row>
    <row r="32" spans="1:5" ht="20.100000000000001" customHeight="1" x14ac:dyDescent="0.25">
      <c r="A32" s="46"/>
      <c r="B32" s="98" t="s">
        <v>41</v>
      </c>
      <c r="C32" s="89">
        <v>-63729296.390000001</v>
      </c>
      <c r="D32" s="89">
        <v>-67505664.5</v>
      </c>
      <c r="E32" s="47"/>
    </row>
    <row r="33" spans="1:5" ht="20.100000000000001" customHeight="1" x14ac:dyDescent="0.25">
      <c r="A33" s="46"/>
      <c r="B33" s="99" t="s">
        <v>1</v>
      </c>
      <c r="C33" s="88">
        <v>-3011263.58</v>
      </c>
      <c r="D33" s="88">
        <v>7260484.9500000002</v>
      </c>
      <c r="E33" s="47"/>
    </row>
    <row r="34" spans="1:5" ht="20.100000000000001" customHeight="1" x14ac:dyDescent="0.25">
      <c r="A34" s="46"/>
      <c r="B34" s="90" t="s">
        <v>39</v>
      </c>
      <c r="C34" s="91">
        <v>292266829.44</v>
      </c>
      <c r="D34" s="91">
        <v>291743850.29000002</v>
      </c>
      <c r="E34" s="47"/>
    </row>
    <row r="35" spans="1:5" ht="20.100000000000001" customHeight="1" x14ac:dyDescent="0.25">
      <c r="A35" s="46"/>
      <c r="B35" s="96" t="s">
        <v>76</v>
      </c>
      <c r="C35" s="97">
        <f>C36+C37+C38</f>
        <v>26523753.880000003</v>
      </c>
      <c r="D35" s="97">
        <f>D36+D37+D38</f>
        <v>26484635.940000001</v>
      </c>
      <c r="E35" s="47"/>
    </row>
    <row r="36" spans="1:5" ht="20.100000000000001" customHeight="1" x14ac:dyDescent="0.25">
      <c r="A36" s="46"/>
      <c r="B36" s="90" t="s">
        <v>38</v>
      </c>
      <c r="C36" s="91">
        <v>11383555.949999999</v>
      </c>
      <c r="D36" s="91">
        <v>13370157.939999999</v>
      </c>
      <c r="E36" s="47"/>
    </row>
    <row r="37" spans="1:5" ht="20.100000000000001" customHeight="1" x14ac:dyDescent="0.25">
      <c r="A37" s="46"/>
      <c r="B37" s="75" t="s">
        <v>37</v>
      </c>
      <c r="C37" s="75">
        <v>15103575.58</v>
      </c>
      <c r="D37" s="75">
        <v>13077885.65</v>
      </c>
      <c r="E37" s="47"/>
    </row>
    <row r="38" spans="1:5" ht="20.100000000000001" customHeight="1" x14ac:dyDescent="0.25">
      <c r="A38" s="46"/>
      <c r="B38" s="90" t="s">
        <v>34</v>
      </c>
      <c r="C38" s="91">
        <v>36622.35</v>
      </c>
      <c r="D38" s="91">
        <v>36592.35</v>
      </c>
      <c r="E38" s="47"/>
    </row>
    <row r="39" spans="1:5" ht="20.100000000000001" customHeight="1" x14ac:dyDescent="0.25">
      <c r="A39" s="46"/>
      <c r="B39" s="96" t="s">
        <v>77</v>
      </c>
      <c r="C39" s="97">
        <f>C40+C41+C44+C45+C49</f>
        <v>146463167.25</v>
      </c>
      <c r="D39" s="97">
        <f>D40+D41+D44+D45+D49</f>
        <v>182957082.28000003</v>
      </c>
      <c r="E39" s="47"/>
    </row>
    <row r="40" spans="1:5" ht="20.100000000000001" customHeight="1" x14ac:dyDescent="0.25">
      <c r="A40" s="46"/>
      <c r="B40" s="90" t="s">
        <v>36</v>
      </c>
      <c r="C40" s="91">
        <v>6912429.8899999997</v>
      </c>
      <c r="D40" s="91">
        <v>13018130.859999999</v>
      </c>
      <c r="E40" s="47"/>
    </row>
    <row r="41" spans="1:5" ht="20.100000000000001" customHeight="1" x14ac:dyDescent="0.25">
      <c r="A41" s="46"/>
      <c r="B41" s="75" t="s">
        <v>35</v>
      </c>
      <c r="C41" s="75">
        <v>76524263.340000004</v>
      </c>
      <c r="D41" s="75">
        <v>98979266.650000006</v>
      </c>
      <c r="E41" s="47"/>
    </row>
    <row r="42" spans="1:5" ht="20.100000000000001" customHeight="1" x14ac:dyDescent="0.25">
      <c r="A42" s="46"/>
      <c r="B42" s="87" t="s">
        <v>65</v>
      </c>
      <c r="C42" s="89">
        <v>2209591.84</v>
      </c>
      <c r="D42" s="89">
        <v>0</v>
      </c>
      <c r="E42" s="47"/>
    </row>
    <row r="43" spans="1:5" ht="20.100000000000001" customHeight="1" x14ac:dyDescent="0.25">
      <c r="A43" s="46"/>
      <c r="B43" s="86" t="s">
        <v>66</v>
      </c>
      <c r="C43" s="88">
        <v>74314671.5</v>
      </c>
      <c r="D43" s="88">
        <v>98979266.650000006</v>
      </c>
      <c r="E43" s="47"/>
    </row>
    <row r="44" spans="1:5" ht="20.100000000000001" customHeight="1" x14ac:dyDescent="0.25">
      <c r="A44" s="46"/>
      <c r="B44" s="90" t="s">
        <v>34</v>
      </c>
      <c r="C44" s="91">
        <v>883813.92</v>
      </c>
      <c r="D44" s="91">
        <v>1984176.28</v>
      </c>
      <c r="E44" s="47"/>
    </row>
    <row r="45" spans="1:5" ht="20.100000000000001" customHeight="1" x14ac:dyDescent="0.25">
      <c r="A45" s="46"/>
      <c r="B45" s="75" t="s">
        <v>33</v>
      </c>
      <c r="C45" s="75">
        <v>22041850.149999999</v>
      </c>
      <c r="D45" s="75">
        <v>23432522.16</v>
      </c>
      <c r="E45" s="47"/>
    </row>
    <row r="46" spans="1:5" ht="20.100000000000001" customHeight="1" x14ac:dyDescent="0.25">
      <c r="A46" s="46"/>
      <c r="B46" s="87" t="s">
        <v>67</v>
      </c>
      <c r="C46" s="89">
        <v>5174865.58</v>
      </c>
      <c r="D46" s="89">
        <v>6080141.3600000003</v>
      </c>
      <c r="E46" s="47"/>
    </row>
    <row r="47" spans="1:5" ht="20.100000000000001" customHeight="1" x14ac:dyDescent="0.25">
      <c r="A47" s="46"/>
      <c r="B47" s="86" t="s">
        <v>68</v>
      </c>
      <c r="C47" s="88">
        <v>1267174.24</v>
      </c>
      <c r="D47" s="88">
        <v>805288.03</v>
      </c>
      <c r="E47" s="47"/>
    </row>
    <row r="48" spans="1:5" ht="20.100000000000001" customHeight="1" x14ac:dyDescent="0.25">
      <c r="A48" s="46"/>
      <c r="B48" s="87" t="s">
        <v>69</v>
      </c>
      <c r="C48" s="89">
        <v>15599810.33</v>
      </c>
      <c r="D48" s="89">
        <v>16547092.77</v>
      </c>
      <c r="E48" s="47"/>
    </row>
    <row r="49" spans="1:5" ht="20.100000000000001" customHeight="1" x14ac:dyDescent="0.25">
      <c r="A49" s="46"/>
      <c r="B49" s="75" t="s">
        <v>2</v>
      </c>
      <c r="C49" s="75">
        <v>40100809.950000003</v>
      </c>
      <c r="D49" s="75">
        <v>45542986.329999998</v>
      </c>
      <c r="E49" s="47"/>
    </row>
    <row r="50" spans="1:5" ht="20.100000000000001" customHeight="1" x14ac:dyDescent="0.25">
      <c r="A50" s="46"/>
      <c r="B50" s="26" t="s">
        <v>18</v>
      </c>
      <c r="C50" s="30">
        <f>C30+C32+C33+C34+C36+C37+C41+C45+C49+C44+C38+C40</f>
        <v>398513190.60000002</v>
      </c>
      <c r="D50" s="30">
        <f>D30+D32+D33+D34+D36+D37+D41+D45+D49+D44+D38+D40</f>
        <v>440940388.96000004</v>
      </c>
      <c r="E50" s="47"/>
    </row>
    <row r="51" spans="1:5" ht="22.5" customHeight="1" x14ac:dyDescent="0.25">
      <c r="A51" s="46"/>
      <c r="B51" s="124" t="s">
        <v>80</v>
      </c>
      <c r="C51" s="124"/>
      <c r="D51" s="101"/>
      <c r="E51" s="47"/>
    </row>
    <row r="52" spans="1:5" ht="10.5" customHeight="1" x14ac:dyDescent="0.25">
      <c r="A52" s="50"/>
      <c r="B52" s="51"/>
      <c r="C52" s="52"/>
      <c r="D52" s="52"/>
      <c r="E52" s="53"/>
    </row>
    <row r="53" spans="1:5" ht="6.75" customHeight="1" thickBot="1" x14ac:dyDescent="0.3">
      <c r="B53" s="5"/>
      <c r="C53" s="6"/>
      <c r="D53" s="6"/>
    </row>
    <row r="54" spans="1:5" s="1" customFormat="1" ht="14.4" thickTop="1" thickBot="1" x14ac:dyDescent="0.3">
      <c r="A54" s="2"/>
      <c r="B54" s="22"/>
      <c r="C54" s="23"/>
      <c r="D54" s="23"/>
    </row>
    <row r="55" spans="1:5" ht="6.75" customHeight="1" thickTop="1" x14ac:dyDescent="0.25"/>
    <row r="56" spans="1:5" ht="3.9" customHeight="1" x14ac:dyDescent="0.25">
      <c r="A56" s="40"/>
      <c r="B56" s="55"/>
      <c r="C56" s="42"/>
      <c r="D56" s="42"/>
      <c r="E56" s="43"/>
    </row>
    <row r="57" spans="1:5" ht="15" customHeight="1" x14ac:dyDescent="0.25">
      <c r="A57" s="44"/>
      <c r="B57" s="54" t="s">
        <v>25</v>
      </c>
      <c r="C57" s="7"/>
      <c r="D57" s="7"/>
      <c r="E57" s="45"/>
    </row>
    <row r="58" spans="1:5" ht="15" customHeight="1" x14ac:dyDescent="0.25">
      <c r="A58" s="44"/>
      <c r="B58" s="12"/>
      <c r="C58" s="7"/>
      <c r="D58" s="7"/>
      <c r="E58" s="45"/>
    </row>
    <row r="59" spans="1:5" ht="20.100000000000001" customHeight="1" x14ac:dyDescent="0.25">
      <c r="A59" s="46"/>
      <c r="B59" s="26" t="s">
        <v>24</v>
      </c>
      <c r="C59" s="27">
        <v>2021</v>
      </c>
      <c r="D59" s="27">
        <v>2022</v>
      </c>
      <c r="E59" s="47"/>
    </row>
    <row r="60" spans="1:5" ht="20.100000000000001" customHeight="1" x14ac:dyDescent="0.25">
      <c r="A60" s="46"/>
      <c r="B60" s="36" t="s">
        <v>42</v>
      </c>
      <c r="C60" s="36">
        <v>254544370.81999999</v>
      </c>
      <c r="D60" s="36">
        <v>276531888.88</v>
      </c>
      <c r="E60" s="47"/>
    </row>
    <row r="61" spans="1:5" ht="20.100000000000001" customHeight="1" x14ac:dyDescent="0.25">
      <c r="A61" s="46"/>
      <c r="B61" s="84" t="s">
        <v>43</v>
      </c>
      <c r="C61" s="35">
        <v>72007020.090000004</v>
      </c>
      <c r="D61" s="35">
        <v>63173828.520000003</v>
      </c>
      <c r="E61" s="47"/>
    </row>
    <row r="62" spans="1:5" ht="20.100000000000001" customHeight="1" x14ac:dyDescent="0.25">
      <c r="A62" s="46"/>
      <c r="B62" s="85" t="s">
        <v>3</v>
      </c>
      <c r="C62" s="36">
        <v>4487908.1900000004</v>
      </c>
      <c r="D62" s="36">
        <v>4419273.25</v>
      </c>
      <c r="E62" s="47"/>
    </row>
    <row r="63" spans="1:5" ht="20.100000000000001" customHeight="1" x14ac:dyDescent="0.25">
      <c r="A63" s="46"/>
      <c r="B63" s="84" t="s">
        <v>44</v>
      </c>
      <c r="C63" s="35">
        <v>1004101.08</v>
      </c>
      <c r="D63" s="35">
        <v>1066765.44</v>
      </c>
      <c r="E63" s="47"/>
    </row>
    <row r="64" spans="1:5" ht="20.100000000000001" customHeight="1" x14ac:dyDescent="0.25">
      <c r="A64" s="46"/>
      <c r="B64" s="26" t="s">
        <v>19</v>
      </c>
      <c r="C64" s="30">
        <f>SUM(C60:C63)</f>
        <v>332043400.17999995</v>
      </c>
      <c r="D64" s="30">
        <f>SUM(D60:D63)</f>
        <v>345191756.08999997</v>
      </c>
      <c r="E64" s="47"/>
    </row>
    <row r="65" spans="1:6" x14ac:dyDescent="0.25">
      <c r="A65" s="46"/>
      <c r="B65" s="13"/>
      <c r="C65" s="14"/>
      <c r="D65" s="7"/>
      <c r="E65" s="47"/>
    </row>
    <row r="66" spans="1:6" ht="20.100000000000001" customHeight="1" x14ac:dyDescent="0.25">
      <c r="A66" s="46"/>
      <c r="B66" s="26" t="s">
        <v>23</v>
      </c>
      <c r="C66" s="27">
        <v>2021</v>
      </c>
      <c r="D66" s="27">
        <v>2022</v>
      </c>
      <c r="E66" s="47"/>
    </row>
    <row r="67" spans="1:6" ht="20.100000000000001" customHeight="1" x14ac:dyDescent="0.25">
      <c r="A67" s="46"/>
      <c r="B67" s="85" t="s">
        <v>4</v>
      </c>
      <c r="C67" s="36">
        <v>241258234.13999999</v>
      </c>
      <c r="D67" s="36">
        <v>247174227.47</v>
      </c>
      <c r="E67" s="47"/>
    </row>
    <row r="68" spans="1:6" ht="20.100000000000001" customHeight="1" x14ac:dyDescent="0.25">
      <c r="A68" s="46"/>
      <c r="B68" s="84" t="s">
        <v>45</v>
      </c>
      <c r="C68" s="35">
        <v>25766124.530000001</v>
      </c>
      <c r="D68" s="35">
        <v>26805805.850000001</v>
      </c>
      <c r="E68" s="47"/>
    </row>
    <row r="69" spans="1:6" ht="20.100000000000001" customHeight="1" x14ac:dyDescent="0.25">
      <c r="A69" s="46"/>
      <c r="B69" s="85" t="s">
        <v>46</v>
      </c>
      <c r="C69" s="36">
        <v>48628935.340000004</v>
      </c>
      <c r="D69" s="36">
        <v>49928591.25</v>
      </c>
      <c r="E69" s="47"/>
    </row>
    <row r="70" spans="1:6" ht="20.100000000000001" customHeight="1" x14ac:dyDescent="0.25">
      <c r="A70" s="46"/>
      <c r="B70" s="34" t="s">
        <v>47</v>
      </c>
      <c r="C70" s="35">
        <v>13646010.699999999</v>
      </c>
      <c r="D70" s="35">
        <v>13690123.949999999</v>
      </c>
      <c r="E70" s="47"/>
    </row>
    <row r="71" spans="1:6" ht="20.100000000000001" customHeight="1" x14ac:dyDescent="0.25">
      <c r="A71" s="46"/>
      <c r="B71" s="36" t="s">
        <v>49</v>
      </c>
      <c r="C71" s="36">
        <v>5155801.16</v>
      </c>
      <c r="D71" s="36">
        <v>76011.03</v>
      </c>
      <c r="E71" s="47"/>
    </row>
    <row r="72" spans="1:6" ht="20.100000000000001" customHeight="1" x14ac:dyDescent="0.25">
      <c r="A72" s="46"/>
      <c r="B72" s="34" t="s">
        <v>79</v>
      </c>
      <c r="C72" s="35">
        <v>-285.86</v>
      </c>
      <c r="D72" s="35">
        <v>-6828.96</v>
      </c>
      <c r="E72" s="47"/>
    </row>
    <row r="73" spans="1:6" ht="20.100000000000001" customHeight="1" x14ac:dyDescent="0.25">
      <c r="A73" s="46"/>
      <c r="B73" s="36" t="s">
        <v>5</v>
      </c>
      <c r="C73" s="36">
        <v>599843.75</v>
      </c>
      <c r="D73" s="36">
        <v>263340.55</v>
      </c>
      <c r="E73" s="47"/>
    </row>
    <row r="74" spans="1:6" ht="20.100000000000001" customHeight="1" x14ac:dyDescent="0.25">
      <c r="A74" s="46"/>
      <c r="B74" s="26" t="s">
        <v>20</v>
      </c>
      <c r="C74" s="30">
        <f>SUM(C67:C73)</f>
        <v>335054663.75999999</v>
      </c>
      <c r="D74" s="30">
        <f>SUM(D67:D73)</f>
        <v>337931271.13999999</v>
      </c>
      <c r="E74" s="47"/>
    </row>
    <row r="75" spans="1:6" x14ac:dyDescent="0.25">
      <c r="A75" s="46"/>
      <c r="B75" s="15"/>
      <c r="C75" s="16"/>
      <c r="D75" s="16"/>
      <c r="E75" s="47"/>
    </row>
    <row r="76" spans="1:6" ht="20.100000000000001" customHeight="1" x14ac:dyDescent="0.25">
      <c r="A76" s="46"/>
      <c r="B76" s="31" t="s">
        <v>48</v>
      </c>
      <c r="C76" s="32">
        <f>C64-C74</f>
        <v>-3011263.5800000429</v>
      </c>
      <c r="D76" s="32">
        <f>D64-D74</f>
        <v>7260484.9499999881</v>
      </c>
      <c r="E76" s="47"/>
    </row>
    <row r="77" spans="1:6" ht="3.9" customHeight="1" x14ac:dyDescent="0.25">
      <c r="A77" s="50"/>
      <c r="B77" s="51"/>
      <c r="C77" s="52"/>
      <c r="D77" s="52"/>
      <c r="E77" s="53"/>
    </row>
    <row r="78" spans="1:6" ht="12" customHeight="1" x14ac:dyDescent="0.25"/>
    <row r="79" spans="1:6" x14ac:dyDescent="0.25">
      <c r="B79" s="24"/>
      <c r="C79" s="25"/>
      <c r="D79" s="25"/>
    </row>
    <row r="80" spans="1:6" ht="6.75" customHeight="1" x14ac:dyDescent="0.25">
      <c r="B80" s="20"/>
      <c r="C80" s="21"/>
      <c r="D80" s="21"/>
      <c r="E80" s="21"/>
      <c r="F80" s="21"/>
    </row>
    <row r="81" spans="1:5" ht="3.75" customHeight="1" x14ac:dyDescent="0.25">
      <c r="A81" s="57"/>
      <c r="B81" s="58"/>
      <c r="C81" s="59"/>
      <c r="D81" s="59"/>
      <c r="E81" s="60"/>
    </row>
    <row r="82" spans="1:5" ht="17.25" customHeight="1" x14ac:dyDescent="0.25">
      <c r="A82" s="61"/>
      <c r="B82" s="56" t="s">
        <v>22</v>
      </c>
      <c r="C82" s="18"/>
      <c r="D82" s="18"/>
      <c r="E82" s="62"/>
    </row>
    <row r="83" spans="1:5" ht="12" customHeight="1" x14ac:dyDescent="0.25">
      <c r="A83" s="61"/>
      <c r="B83" s="8"/>
      <c r="C83" s="7"/>
      <c r="D83" s="7"/>
      <c r="E83" s="62"/>
    </row>
    <row r="84" spans="1:5" ht="20.100000000000001" customHeight="1" x14ac:dyDescent="0.25">
      <c r="A84" s="63"/>
      <c r="B84" s="33" t="s">
        <v>51</v>
      </c>
      <c r="C84" s="27">
        <v>2021</v>
      </c>
      <c r="D84" s="27">
        <v>2022</v>
      </c>
      <c r="E84" s="64"/>
    </row>
    <row r="85" spans="1:5" ht="20.100000000000001" customHeight="1" x14ac:dyDescent="0.25">
      <c r="A85" s="63"/>
      <c r="B85" s="34" t="s">
        <v>6</v>
      </c>
      <c r="C85" s="35">
        <v>71482809.769999996</v>
      </c>
      <c r="D85" s="35">
        <v>70251066.040000007</v>
      </c>
      <c r="E85" s="64"/>
    </row>
    <row r="86" spans="1:5" ht="20.100000000000001" customHeight="1" x14ac:dyDescent="0.25">
      <c r="A86" s="63"/>
      <c r="B86" s="36" t="s">
        <v>7</v>
      </c>
      <c r="C86" s="36">
        <v>205611921.43000001</v>
      </c>
      <c r="D86" s="36">
        <v>218289479.66999999</v>
      </c>
      <c r="E86" s="64"/>
    </row>
    <row r="87" spans="1:5" ht="20.100000000000001" customHeight="1" x14ac:dyDescent="0.25">
      <c r="A87" s="63"/>
      <c r="B87" s="34" t="s">
        <v>8</v>
      </c>
      <c r="C87" s="35">
        <v>3462768.46</v>
      </c>
      <c r="D87" s="35">
        <v>4251249.9400000004</v>
      </c>
      <c r="E87" s="64"/>
    </row>
    <row r="88" spans="1:5" ht="20.100000000000001" customHeight="1" x14ac:dyDescent="0.25">
      <c r="A88" s="63"/>
      <c r="B88" s="36" t="s">
        <v>9</v>
      </c>
      <c r="C88" s="36">
        <v>68432562.329999998</v>
      </c>
      <c r="D88" s="36">
        <v>74547870.209999993</v>
      </c>
      <c r="E88" s="64"/>
    </row>
    <row r="89" spans="1:5" ht="20.100000000000001" customHeight="1" x14ac:dyDescent="0.25">
      <c r="A89" s="63"/>
      <c r="B89" s="34" t="s">
        <v>10</v>
      </c>
      <c r="C89" s="70">
        <v>94044.51</v>
      </c>
      <c r="D89" s="70">
        <v>500</v>
      </c>
      <c r="E89" s="64"/>
    </row>
    <row r="90" spans="1:5" ht="20.100000000000001" customHeight="1" x14ac:dyDescent="0.25">
      <c r="A90" s="63"/>
      <c r="B90" s="36" t="s">
        <v>11</v>
      </c>
      <c r="C90" s="36">
        <v>22759600.489999998</v>
      </c>
      <c r="D90" s="36">
        <v>2216623.2000000002</v>
      </c>
      <c r="E90" s="64"/>
    </row>
    <row r="91" spans="1:5" ht="20.100000000000001" customHeight="1" x14ac:dyDescent="0.25">
      <c r="A91" s="63"/>
      <c r="B91" s="26" t="s">
        <v>71</v>
      </c>
      <c r="C91" s="30">
        <f>SUM(C85:C90)</f>
        <v>371843706.98999995</v>
      </c>
      <c r="D91" s="30">
        <f>SUM(D85:D90)</f>
        <v>369556789.05999994</v>
      </c>
      <c r="E91" s="64"/>
    </row>
    <row r="92" spans="1:5" ht="20.100000000000001" customHeight="1" x14ac:dyDescent="0.25">
      <c r="A92" s="63"/>
      <c r="B92" s="19"/>
      <c r="C92" s="17"/>
      <c r="D92" s="17"/>
      <c r="E92" s="64"/>
    </row>
    <row r="93" spans="1:5" ht="20.100000000000001" customHeight="1" x14ac:dyDescent="0.25">
      <c r="A93" s="63"/>
      <c r="B93" s="31" t="s">
        <v>50</v>
      </c>
      <c r="C93" s="27">
        <v>2021</v>
      </c>
      <c r="D93" s="27">
        <v>2022</v>
      </c>
      <c r="E93" s="64"/>
    </row>
    <row r="94" spans="1:5" ht="20.100000000000001" customHeight="1" x14ac:dyDescent="0.25">
      <c r="A94" s="63"/>
      <c r="B94" s="34" t="s">
        <v>12</v>
      </c>
      <c r="C94" s="35">
        <v>223571091.11000001</v>
      </c>
      <c r="D94" s="35">
        <v>230086016.22999999</v>
      </c>
      <c r="E94" s="64"/>
    </row>
    <row r="95" spans="1:5" ht="20.100000000000001" customHeight="1" x14ac:dyDescent="0.25">
      <c r="A95" s="63"/>
      <c r="B95" s="36" t="s">
        <v>13</v>
      </c>
      <c r="C95" s="36">
        <v>37016441.259999998</v>
      </c>
      <c r="D95" s="36">
        <v>39393693.100000001</v>
      </c>
      <c r="E95" s="64"/>
    </row>
    <row r="96" spans="1:5" ht="20.100000000000001" customHeight="1" x14ac:dyDescent="0.25">
      <c r="A96" s="63"/>
      <c r="B96" s="34" t="s">
        <v>14</v>
      </c>
      <c r="C96" s="35">
        <v>727766.37</v>
      </c>
      <c r="D96" s="35">
        <v>269720.14</v>
      </c>
      <c r="E96" s="64"/>
    </row>
    <row r="97" spans="1:6" ht="20.100000000000001" customHeight="1" x14ac:dyDescent="0.25">
      <c r="A97" s="63"/>
      <c r="B97" s="36" t="s">
        <v>7</v>
      </c>
      <c r="C97" s="36">
        <v>10871877.93</v>
      </c>
      <c r="D97" s="36">
        <v>11127614.439999999</v>
      </c>
      <c r="E97" s="64"/>
    </row>
    <row r="98" spans="1:6" ht="20.100000000000001" customHeight="1" x14ac:dyDescent="0.25">
      <c r="A98" s="63"/>
      <c r="B98" s="34" t="s">
        <v>15</v>
      </c>
      <c r="C98" s="35">
        <v>32297217.829999998</v>
      </c>
      <c r="D98" s="35">
        <v>34403840.219999999</v>
      </c>
      <c r="E98" s="64"/>
    </row>
    <row r="99" spans="1:6" ht="20.100000000000001" customHeight="1" x14ac:dyDescent="0.25">
      <c r="A99" s="63"/>
      <c r="B99" s="36" t="s">
        <v>9</v>
      </c>
      <c r="C99" s="36">
        <v>17500962.800000001</v>
      </c>
      <c r="D99" s="36">
        <v>11810240.99</v>
      </c>
      <c r="E99" s="64"/>
    </row>
    <row r="100" spans="1:6" ht="20.100000000000001" customHeight="1" x14ac:dyDescent="0.25">
      <c r="A100" s="63"/>
      <c r="B100" s="34" t="s">
        <v>16</v>
      </c>
      <c r="C100" s="35">
        <v>0</v>
      </c>
      <c r="D100" s="35">
        <v>462063.5</v>
      </c>
      <c r="E100" s="64"/>
    </row>
    <row r="101" spans="1:6" ht="20.100000000000001" customHeight="1" x14ac:dyDescent="0.25">
      <c r="A101" s="63"/>
      <c r="B101" s="36" t="s">
        <v>11</v>
      </c>
      <c r="C101" s="36">
        <v>50584591.130000003</v>
      </c>
      <c r="D101" s="36">
        <v>10267705.08</v>
      </c>
      <c r="E101" s="64"/>
    </row>
    <row r="102" spans="1:6" ht="20.100000000000001" customHeight="1" x14ac:dyDescent="0.25">
      <c r="A102" s="63"/>
      <c r="B102" s="26" t="s">
        <v>70</v>
      </c>
      <c r="C102" s="81">
        <f>SUM(C94:C101)</f>
        <v>372569948.43000001</v>
      </c>
      <c r="D102" s="81">
        <f>SUM(D94:D101)</f>
        <v>337820893.69999999</v>
      </c>
      <c r="E102" s="64"/>
      <c r="F102" s="9"/>
    </row>
    <row r="103" spans="1:6" ht="20.100000000000001" customHeight="1" x14ac:dyDescent="0.25">
      <c r="A103" s="63"/>
      <c r="B103" s="71"/>
      <c r="C103" s="83"/>
      <c r="D103" s="102"/>
      <c r="E103" s="72"/>
      <c r="F103" s="9"/>
    </row>
    <row r="104" spans="1:6" ht="20.100000000000001" customHeight="1" x14ac:dyDescent="0.25">
      <c r="A104" s="63"/>
      <c r="B104" s="122" t="s">
        <v>52</v>
      </c>
      <c r="C104" s="82">
        <f>C91-C102</f>
        <v>-726241.44000005722</v>
      </c>
      <c r="D104" s="82">
        <f>D91-D102</f>
        <v>31735895.359999955</v>
      </c>
      <c r="E104" s="64"/>
      <c r="F104" s="9"/>
    </row>
    <row r="105" spans="1:6" ht="20.100000000000001" customHeight="1" thickBot="1" x14ac:dyDescent="0.3">
      <c r="A105" s="63"/>
      <c r="B105" s="38" t="s">
        <v>155</v>
      </c>
      <c r="C105" s="77"/>
      <c r="D105" s="77">
        <f>122619461.01+3534560.1</f>
        <v>126154021.11</v>
      </c>
      <c r="E105" s="64"/>
    </row>
    <row r="106" spans="1:6" ht="20.100000000000001" customHeight="1" thickTop="1" x14ac:dyDescent="0.25">
      <c r="A106" s="63"/>
      <c r="B106" s="73" t="s">
        <v>28</v>
      </c>
      <c r="C106" s="78"/>
      <c r="D106" s="78">
        <f>D105+D104</f>
        <v>157889916.46999997</v>
      </c>
      <c r="E106" s="64"/>
    </row>
    <row r="107" spans="1:6" ht="20.100000000000001" customHeight="1" thickBot="1" x14ac:dyDescent="0.3">
      <c r="A107" s="63"/>
      <c r="B107" s="76" t="s">
        <v>156</v>
      </c>
      <c r="C107" s="77"/>
      <c r="D107" s="77">
        <v>153555037.53</v>
      </c>
      <c r="E107" s="65"/>
    </row>
    <row r="108" spans="1:6" ht="20.100000000000001" customHeight="1" thickTop="1" x14ac:dyDescent="0.25">
      <c r="A108" s="63"/>
      <c r="B108" s="73" t="s">
        <v>157</v>
      </c>
      <c r="C108" s="75"/>
      <c r="D108" s="75">
        <f>D109</f>
        <v>3853753.85</v>
      </c>
      <c r="E108" s="65"/>
    </row>
    <row r="109" spans="1:6" ht="20.100000000000001" customHeight="1" x14ac:dyDescent="0.25">
      <c r="A109" s="63"/>
      <c r="B109" s="74" t="s">
        <v>158</v>
      </c>
      <c r="C109" s="36"/>
      <c r="D109" s="36">
        <v>3853753.85</v>
      </c>
      <c r="E109" s="65"/>
    </row>
    <row r="110" spans="1:6" ht="21.75" customHeight="1" x14ac:dyDescent="0.25">
      <c r="A110" s="63"/>
      <c r="B110" s="39" t="s">
        <v>159</v>
      </c>
      <c r="C110" s="69"/>
      <c r="D110" s="69">
        <v>-100987574.61</v>
      </c>
      <c r="E110" s="64"/>
      <c r="F110" s="4"/>
    </row>
    <row r="111" spans="1:6" ht="20.100000000000001" customHeight="1" x14ac:dyDescent="0.25">
      <c r="A111" s="63"/>
      <c r="B111" s="79" t="s">
        <v>160</v>
      </c>
      <c r="C111" s="80"/>
      <c r="D111" s="80">
        <f>D110+D108</f>
        <v>-97133820.760000005</v>
      </c>
      <c r="E111" s="64"/>
    </row>
    <row r="112" spans="1:6" ht="17.399999999999999" customHeight="1" x14ac:dyDescent="0.25">
      <c r="A112" s="66"/>
      <c r="B112" s="92" t="s">
        <v>161</v>
      </c>
      <c r="C112" s="67"/>
      <c r="D112" s="67"/>
      <c r="E112" s="68"/>
    </row>
  </sheetData>
  <mergeCells count="1">
    <mergeCell ref="B51:C51"/>
  </mergeCells>
  <printOptions horizontalCentered="1"/>
  <pageMargins left="0.59055118110236227" right="0.59055118110236227" top="0.59055118110236227" bottom="0.59055118110236227" header="0" footer="0"/>
  <pageSetup scale="86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topLeftCell="A97" zoomScaleNormal="100" workbookViewId="0">
      <selection activeCell="D104" sqref="D104"/>
    </sheetView>
  </sheetViews>
  <sheetFormatPr defaultColWidth="11.44140625" defaultRowHeight="13.2" x14ac:dyDescent="0.25"/>
  <cols>
    <col min="1" max="1" width="0.5546875" style="3" customWidth="1"/>
    <col min="2" max="2" width="73.88671875" style="3" customWidth="1"/>
    <col min="3" max="3" width="14.88671875" style="4" customWidth="1"/>
    <col min="4" max="4" width="15.33203125" style="4" customWidth="1"/>
    <col min="5" max="5" width="1.44140625" style="3" customWidth="1"/>
    <col min="6" max="6" width="14.44140625" style="3" bestFit="1" customWidth="1"/>
    <col min="7" max="7" width="13.5546875" style="3" bestFit="1" customWidth="1"/>
    <col min="8" max="16384" width="11.44140625" style="3"/>
  </cols>
  <sheetData>
    <row r="1" spans="1:6" ht="3.75" customHeight="1" x14ac:dyDescent="0.25">
      <c r="A1" s="40"/>
      <c r="B1" s="41"/>
      <c r="C1" s="42"/>
      <c r="D1" s="42"/>
      <c r="E1" s="43"/>
    </row>
    <row r="2" spans="1:6" ht="19.5" customHeight="1" x14ac:dyDescent="0.25">
      <c r="A2" s="44"/>
      <c r="B2" s="37" t="s">
        <v>21</v>
      </c>
      <c r="C2" s="7"/>
      <c r="D2" s="7"/>
      <c r="E2" s="45"/>
    </row>
    <row r="3" spans="1:6" x14ac:dyDescent="0.25">
      <c r="A3" s="44"/>
      <c r="B3" s="8"/>
      <c r="C3" s="7"/>
      <c r="D3" s="7"/>
      <c r="E3" s="45"/>
    </row>
    <row r="4" spans="1:6" ht="20.100000000000001" customHeight="1" x14ac:dyDescent="0.25">
      <c r="A4" s="46"/>
      <c r="B4" s="95" t="s">
        <v>27</v>
      </c>
      <c r="C4" s="27">
        <v>2020</v>
      </c>
      <c r="D4" s="27">
        <v>2021</v>
      </c>
      <c r="E4" s="47"/>
    </row>
    <row r="5" spans="1:6" ht="20.100000000000001" customHeight="1" x14ac:dyDescent="0.25">
      <c r="A5" s="46"/>
      <c r="B5" s="96" t="s">
        <v>73</v>
      </c>
      <c r="C5" s="97">
        <f>C6+C10+C16+C17</f>
        <v>359496227.42000002</v>
      </c>
      <c r="D5" s="97">
        <f>D6+D10+D16+D17</f>
        <v>353939529.26999998</v>
      </c>
      <c r="E5" s="47"/>
    </row>
    <row r="6" spans="1:6" ht="20.100000000000001" customHeight="1" x14ac:dyDescent="0.25">
      <c r="A6" s="46"/>
      <c r="B6" s="90" t="s">
        <v>53</v>
      </c>
      <c r="C6" s="91">
        <v>45487296.170000002</v>
      </c>
      <c r="D6" s="91">
        <v>44776731.25</v>
      </c>
      <c r="E6" s="47"/>
    </row>
    <row r="7" spans="1:6" ht="20.100000000000001" customHeight="1" x14ac:dyDescent="0.25">
      <c r="A7" s="46"/>
      <c r="B7" s="86" t="s">
        <v>54</v>
      </c>
      <c r="C7" s="88">
        <v>249803.45</v>
      </c>
      <c r="D7" s="88">
        <v>191286.95</v>
      </c>
      <c r="E7" s="47"/>
    </row>
    <row r="8" spans="1:6" ht="20.100000000000001" customHeight="1" x14ac:dyDescent="0.25">
      <c r="A8" s="46"/>
      <c r="B8" s="87" t="s">
        <v>55</v>
      </c>
      <c r="C8" s="89">
        <v>45237492.719999999</v>
      </c>
      <c r="D8" s="89">
        <v>44585444.299999997</v>
      </c>
      <c r="E8" s="47"/>
    </row>
    <row r="9" spans="1:6" ht="20.100000000000001" customHeight="1" x14ac:dyDescent="0.25">
      <c r="A9" s="46"/>
      <c r="B9" s="86" t="s">
        <v>56</v>
      </c>
      <c r="C9" s="94"/>
      <c r="D9" s="94"/>
      <c r="E9" s="47"/>
    </row>
    <row r="10" spans="1:6" ht="20.100000000000001" customHeight="1" x14ac:dyDescent="0.25">
      <c r="A10" s="46"/>
      <c r="B10" s="90" t="s">
        <v>0</v>
      </c>
      <c r="C10" s="91">
        <v>311994175.83999997</v>
      </c>
      <c r="D10" s="91">
        <v>307586106.76999998</v>
      </c>
      <c r="E10" s="47"/>
    </row>
    <row r="11" spans="1:6" ht="20.100000000000001" customHeight="1" x14ac:dyDescent="0.25">
      <c r="A11" s="46"/>
      <c r="B11" s="86" t="s">
        <v>57</v>
      </c>
      <c r="C11" s="88">
        <v>36514710.890000001</v>
      </c>
      <c r="D11" s="88">
        <v>36514710.890000001</v>
      </c>
      <c r="E11" s="47"/>
    </row>
    <row r="12" spans="1:6" ht="20.100000000000001" customHeight="1" x14ac:dyDescent="0.25">
      <c r="A12" s="46"/>
      <c r="B12" s="87" t="s">
        <v>58</v>
      </c>
      <c r="C12" s="89">
        <f>C10-C13-C14-C15-C11</f>
        <v>255170215.10000002</v>
      </c>
      <c r="D12" s="89">
        <v>251042806.63999999</v>
      </c>
      <c r="E12" s="47"/>
      <c r="F12" s="100"/>
    </row>
    <row r="13" spans="1:6" ht="20.100000000000001" customHeight="1" x14ac:dyDescent="0.25">
      <c r="A13" s="46"/>
      <c r="B13" s="86" t="s">
        <v>60</v>
      </c>
      <c r="C13" s="88">
        <v>7138016.0899999999</v>
      </c>
      <c r="D13" s="88">
        <v>6830861.9299999997</v>
      </c>
      <c r="E13" s="47"/>
    </row>
    <row r="14" spans="1:6" ht="20.100000000000001" customHeight="1" x14ac:dyDescent="0.25">
      <c r="A14" s="46"/>
      <c r="B14" s="87" t="s">
        <v>59</v>
      </c>
      <c r="C14" s="89">
        <v>12299240.800000001</v>
      </c>
      <c r="D14" s="89">
        <v>12343225.25</v>
      </c>
      <c r="E14" s="47"/>
    </row>
    <row r="15" spans="1:6" ht="20.100000000000001" customHeight="1" x14ac:dyDescent="0.25">
      <c r="A15" s="46"/>
      <c r="B15" s="86" t="s">
        <v>61</v>
      </c>
      <c r="C15" s="88">
        <v>871992.96</v>
      </c>
      <c r="D15" s="88">
        <v>854502.06</v>
      </c>
      <c r="E15" s="47"/>
    </row>
    <row r="16" spans="1:6" ht="20.100000000000001" customHeight="1" x14ac:dyDescent="0.25">
      <c r="A16" s="46"/>
      <c r="B16" s="90" t="s">
        <v>29</v>
      </c>
      <c r="C16" s="91">
        <v>1143820.22</v>
      </c>
      <c r="D16" s="91">
        <v>1165168.47</v>
      </c>
      <c r="E16" s="47"/>
    </row>
    <row r="17" spans="1:5" ht="20.100000000000001" customHeight="1" x14ac:dyDescent="0.25">
      <c r="A17" s="46"/>
      <c r="B17" s="75" t="s">
        <v>30</v>
      </c>
      <c r="C17" s="75">
        <v>870935.19</v>
      </c>
      <c r="D17" s="75">
        <v>411522.78</v>
      </c>
      <c r="E17" s="47"/>
    </row>
    <row r="18" spans="1:5" ht="20.100000000000001" customHeight="1" x14ac:dyDescent="0.25">
      <c r="A18" s="46"/>
      <c r="B18" s="96" t="s">
        <v>74</v>
      </c>
      <c r="C18" s="97">
        <f>C19+C22+C23+C24</f>
        <v>48741860.750000007</v>
      </c>
      <c r="D18" s="97">
        <f>D19+D22+D23+D24</f>
        <v>44573660.930000007</v>
      </c>
      <c r="E18" s="47"/>
    </row>
    <row r="19" spans="1:5" ht="20.100000000000001" customHeight="1" x14ac:dyDescent="0.25">
      <c r="A19" s="46"/>
      <c r="B19" s="90" t="s">
        <v>31</v>
      </c>
      <c r="C19" s="91">
        <v>45803466.899999999</v>
      </c>
      <c r="D19" s="91">
        <v>37499662.43</v>
      </c>
      <c r="E19" s="47"/>
    </row>
    <row r="20" spans="1:5" ht="20.100000000000001" customHeight="1" x14ac:dyDescent="0.25">
      <c r="A20" s="46"/>
      <c r="B20" s="86" t="s">
        <v>62</v>
      </c>
      <c r="C20" s="88">
        <v>45369868.170000002</v>
      </c>
      <c r="D20" s="88">
        <v>37068053.869999997</v>
      </c>
      <c r="E20" s="47"/>
    </row>
    <row r="21" spans="1:5" ht="20.100000000000001" customHeight="1" x14ac:dyDescent="0.25">
      <c r="A21" s="46"/>
      <c r="B21" s="87" t="s">
        <v>63</v>
      </c>
      <c r="C21" s="89">
        <v>433598.73</v>
      </c>
      <c r="D21" s="89">
        <v>431608.56</v>
      </c>
      <c r="E21" s="47"/>
    </row>
    <row r="22" spans="1:5" ht="20.100000000000001" customHeight="1" x14ac:dyDescent="0.25">
      <c r="A22" s="46"/>
      <c r="B22" s="75" t="s">
        <v>72</v>
      </c>
      <c r="C22" s="75">
        <v>39289.589999999997</v>
      </c>
      <c r="D22" s="75">
        <v>39289.589999999997</v>
      </c>
      <c r="E22" s="47"/>
    </row>
    <row r="23" spans="1:5" ht="20.100000000000001" customHeight="1" x14ac:dyDescent="0.25">
      <c r="A23" s="46"/>
      <c r="B23" s="90" t="s">
        <v>32</v>
      </c>
      <c r="C23" s="91">
        <v>2004188.31</v>
      </c>
      <c r="D23" s="91">
        <v>1839843.28</v>
      </c>
      <c r="E23" s="47"/>
    </row>
    <row r="24" spans="1:5" ht="20.100000000000001" customHeight="1" x14ac:dyDescent="0.25">
      <c r="A24" s="46"/>
      <c r="B24" s="75" t="s">
        <v>64</v>
      </c>
      <c r="C24" s="75">
        <v>894915.95</v>
      </c>
      <c r="D24" s="75">
        <v>5194865.63</v>
      </c>
      <c r="E24" s="47"/>
    </row>
    <row r="25" spans="1:5" ht="20.100000000000001" customHeight="1" x14ac:dyDescent="0.25">
      <c r="A25" s="46"/>
      <c r="B25" s="28" t="s">
        <v>17</v>
      </c>
      <c r="C25" s="29">
        <f>C6+C10+C16+C17+C19+C24+C23+C22</f>
        <v>408238088.16999996</v>
      </c>
      <c r="D25" s="29">
        <f>D6+D10+D16+D17+D19+D24+D23+D22</f>
        <v>398513190.19999993</v>
      </c>
      <c r="E25" s="47"/>
    </row>
    <row r="26" spans="1:5" x14ac:dyDescent="0.25">
      <c r="A26" s="48"/>
      <c r="B26" s="10"/>
      <c r="C26" s="11"/>
      <c r="D26" s="11"/>
      <c r="E26" s="49"/>
    </row>
    <row r="27" spans="1:5" ht="3.9" customHeight="1" x14ac:dyDescent="0.25">
      <c r="A27" s="44"/>
      <c r="B27" s="8"/>
      <c r="C27" s="7"/>
      <c r="D27" s="7"/>
      <c r="E27" s="45"/>
    </row>
    <row r="28" spans="1:5" ht="20.100000000000001" customHeight="1" x14ac:dyDescent="0.25">
      <c r="A28" s="46"/>
      <c r="B28" s="26" t="s">
        <v>26</v>
      </c>
      <c r="C28" s="27">
        <v>2020</v>
      </c>
      <c r="D28" s="27">
        <v>2021</v>
      </c>
      <c r="E28" s="47"/>
    </row>
    <row r="29" spans="1:5" ht="20.100000000000001" customHeight="1" x14ac:dyDescent="0.25">
      <c r="A29" s="46"/>
      <c r="B29" s="96" t="s">
        <v>75</v>
      </c>
      <c r="C29" s="97">
        <f>C30+C32+C33+C34</f>
        <v>225626443.60999995</v>
      </c>
      <c r="D29" s="97">
        <f>D30+D32+D33+D34</f>
        <v>225526269.47</v>
      </c>
      <c r="E29" s="47"/>
    </row>
    <row r="30" spans="1:5" ht="20.100000000000001" customHeight="1" x14ac:dyDescent="0.25">
      <c r="A30" s="46"/>
      <c r="B30" s="90" t="s">
        <v>40</v>
      </c>
      <c r="C30" s="91">
        <v>0</v>
      </c>
      <c r="D30" s="91">
        <v>0</v>
      </c>
      <c r="E30" s="47"/>
    </row>
    <row r="31" spans="1:5" ht="20.100000000000001" customHeight="1" x14ac:dyDescent="0.25">
      <c r="A31" s="46"/>
      <c r="B31" s="75" t="s">
        <v>78</v>
      </c>
      <c r="C31" s="75">
        <f>C32+C33</f>
        <v>-69333735.730000004</v>
      </c>
      <c r="D31" s="75">
        <f>D32+D33</f>
        <v>-66740559.969999999</v>
      </c>
      <c r="E31" s="47"/>
    </row>
    <row r="32" spans="1:5" ht="20.100000000000001" customHeight="1" x14ac:dyDescent="0.25">
      <c r="A32" s="46"/>
      <c r="B32" s="98" t="s">
        <v>41</v>
      </c>
      <c r="C32" s="89">
        <v>-72096206.939999998</v>
      </c>
      <c r="D32" s="89">
        <v>-63729296.390000001</v>
      </c>
      <c r="E32" s="47"/>
    </row>
    <row r="33" spans="1:5" ht="20.100000000000001" customHeight="1" x14ac:dyDescent="0.25">
      <c r="A33" s="46"/>
      <c r="B33" s="99" t="s">
        <v>1</v>
      </c>
      <c r="C33" s="88">
        <v>2762471.21</v>
      </c>
      <c r="D33" s="88">
        <v>-3011263.58</v>
      </c>
      <c r="E33" s="47"/>
    </row>
    <row r="34" spans="1:5" ht="20.100000000000001" customHeight="1" x14ac:dyDescent="0.25">
      <c r="A34" s="46"/>
      <c r="B34" s="90" t="s">
        <v>39</v>
      </c>
      <c r="C34" s="91">
        <v>294960179.33999997</v>
      </c>
      <c r="D34" s="91">
        <v>292266829.44</v>
      </c>
      <c r="E34" s="47"/>
    </row>
    <row r="35" spans="1:5" ht="20.100000000000001" customHeight="1" x14ac:dyDescent="0.25">
      <c r="A35" s="46"/>
      <c r="B35" s="96" t="s">
        <v>76</v>
      </c>
      <c r="C35" s="97">
        <f>C36+C37+C38</f>
        <v>28397435.009999998</v>
      </c>
      <c r="D35" s="97">
        <f>D36+D37+D38</f>
        <v>26523753.880000003</v>
      </c>
      <c r="E35" s="47"/>
    </row>
    <row r="36" spans="1:5" ht="20.100000000000001" customHeight="1" x14ac:dyDescent="0.25">
      <c r="A36" s="46"/>
      <c r="B36" s="90" t="s">
        <v>38</v>
      </c>
      <c r="C36" s="91">
        <v>9614664.4499999993</v>
      </c>
      <c r="D36" s="91">
        <v>11383555.949999999</v>
      </c>
      <c r="E36" s="47"/>
    </row>
    <row r="37" spans="1:5" ht="20.100000000000001" customHeight="1" x14ac:dyDescent="0.25">
      <c r="A37" s="46"/>
      <c r="B37" s="75" t="s">
        <v>37</v>
      </c>
      <c r="C37" s="75">
        <v>18748861.98</v>
      </c>
      <c r="D37" s="75">
        <v>15103575.58</v>
      </c>
      <c r="E37" s="47"/>
    </row>
    <row r="38" spans="1:5" ht="20.100000000000001" customHeight="1" x14ac:dyDescent="0.25">
      <c r="A38" s="46"/>
      <c r="B38" s="90" t="s">
        <v>34</v>
      </c>
      <c r="C38" s="91">
        <v>33908.58</v>
      </c>
      <c r="D38" s="91">
        <v>36622.35</v>
      </c>
      <c r="E38" s="47"/>
    </row>
    <row r="39" spans="1:5" ht="20.100000000000001" customHeight="1" x14ac:dyDescent="0.25">
      <c r="A39" s="46"/>
      <c r="B39" s="96" t="s">
        <v>77</v>
      </c>
      <c r="C39" s="97">
        <f>C40+C41+C44+C45+C49</f>
        <v>154214209.95000002</v>
      </c>
      <c r="D39" s="97">
        <f>D40+D41+D44+D45+D49</f>
        <v>146463167.25</v>
      </c>
      <c r="E39" s="47"/>
    </row>
    <row r="40" spans="1:5" ht="20.100000000000001" customHeight="1" x14ac:dyDescent="0.25">
      <c r="A40" s="46"/>
      <c r="B40" s="90" t="s">
        <v>36</v>
      </c>
      <c r="C40" s="91">
        <v>7617905.4199999999</v>
      </c>
      <c r="D40" s="91">
        <v>6912429.8899999997</v>
      </c>
      <c r="E40" s="47"/>
    </row>
    <row r="41" spans="1:5" ht="20.100000000000001" customHeight="1" x14ac:dyDescent="0.25">
      <c r="A41" s="46"/>
      <c r="B41" s="75" t="s">
        <v>35</v>
      </c>
      <c r="C41" s="75">
        <v>77424863.150000006</v>
      </c>
      <c r="D41" s="75">
        <v>76524263.340000004</v>
      </c>
      <c r="E41" s="47"/>
    </row>
    <row r="42" spans="1:5" ht="20.100000000000001" customHeight="1" x14ac:dyDescent="0.25">
      <c r="A42" s="46"/>
      <c r="B42" s="87" t="s">
        <v>65</v>
      </c>
      <c r="C42" s="89">
        <v>20081868.219999999</v>
      </c>
      <c r="D42" s="89">
        <v>2209591.84</v>
      </c>
      <c r="E42" s="47"/>
    </row>
    <row r="43" spans="1:5" ht="20.100000000000001" customHeight="1" x14ac:dyDescent="0.25">
      <c r="A43" s="46"/>
      <c r="B43" s="86" t="s">
        <v>66</v>
      </c>
      <c r="C43" s="88">
        <v>57342994.93</v>
      </c>
      <c r="D43" s="88">
        <v>74314671.5</v>
      </c>
      <c r="E43" s="47"/>
    </row>
    <row r="44" spans="1:5" ht="20.100000000000001" customHeight="1" x14ac:dyDescent="0.25">
      <c r="A44" s="46"/>
      <c r="B44" s="90" t="s">
        <v>34</v>
      </c>
      <c r="C44" s="91">
        <v>1649672.03</v>
      </c>
      <c r="D44" s="91">
        <v>883813.92</v>
      </c>
      <c r="E44" s="47"/>
    </row>
    <row r="45" spans="1:5" ht="20.100000000000001" customHeight="1" x14ac:dyDescent="0.25">
      <c r="A45" s="46"/>
      <c r="B45" s="75" t="s">
        <v>33</v>
      </c>
      <c r="C45" s="75">
        <v>24670478.23</v>
      </c>
      <c r="D45" s="75">
        <v>22041850.149999999</v>
      </c>
      <c r="E45" s="47"/>
    </row>
    <row r="46" spans="1:5" ht="20.100000000000001" customHeight="1" x14ac:dyDescent="0.25">
      <c r="A46" s="46"/>
      <c r="B46" s="87" t="s">
        <v>67</v>
      </c>
      <c r="C46" s="89">
        <v>8282700.7599999998</v>
      </c>
      <c r="D46" s="89">
        <v>5174865.58</v>
      </c>
      <c r="E46" s="47"/>
    </row>
    <row r="47" spans="1:5" ht="20.100000000000001" customHeight="1" x14ac:dyDescent="0.25">
      <c r="A47" s="46"/>
      <c r="B47" s="86" t="s">
        <v>68</v>
      </c>
      <c r="C47" s="88">
        <v>1079195.3799999999</v>
      </c>
      <c r="D47" s="88">
        <v>1267174.24</v>
      </c>
      <c r="E47" s="47"/>
    </row>
    <row r="48" spans="1:5" ht="20.100000000000001" customHeight="1" x14ac:dyDescent="0.25">
      <c r="A48" s="46"/>
      <c r="B48" s="87" t="s">
        <v>69</v>
      </c>
      <c r="C48" s="89">
        <v>15308582.09</v>
      </c>
      <c r="D48" s="89">
        <v>15599810.33</v>
      </c>
      <c r="E48" s="47"/>
    </row>
    <row r="49" spans="1:5" ht="20.100000000000001" customHeight="1" x14ac:dyDescent="0.25">
      <c r="A49" s="46"/>
      <c r="B49" s="75" t="s">
        <v>2</v>
      </c>
      <c r="C49" s="75">
        <v>42851291.119999997</v>
      </c>
      <c r="D49" s="75">
        <v>40100809.950000003</v>
      </c>
      <c r="E49" s="47"/>
    </row>
    <row r="50" spans="1:5" ht="20.100000000000001" customHeight="1" x14ac:dyDescent="0.25">
      <c r="A50" s="46"/>
      <c r="B50" s="26" t="s">
        <v>18</v>
      </c>
      <c r="C50" s="30">
        <f>C30+C32+C33+C34+C36+C37+C41+C45+C49+C44+C38+C40</f>
        <v>408238088.56999993</v>
      </c>
      <c r="D50" s="30">
        <f>D30+D32+D33+D34+D36+D37+D41+D45+D49+D44+D38+D40</f>
        <v>398513190.60000002</v>
      </c>
      <c r="E50" s="47"/>
    </row>
    <row r="51" spans="1:5" ht="22.5" customHeight="1" x14ac:dyDescent="0.25">
      <c r="A51" s="46"/>
      <c r="B51" s="124" t="s">
        <v>80</v>
      </c>
      <c r="C51" s="124"/>
      <c r="D51" s="101"/>
      <c r="E51" s="47"/>
    </row>
    <row r="52" spans="1:5" ht="10.5" customHeight="1" x14ac:dyDescent="0.25">
      <c r="A52" s="50"/>
      <c r="B52" s="51"/>
      <c r="C52" s="52"/>
      <c r="D52" s="52"/>
      <c r="E52" s="53"/>
    </row>
    <row r="53" spans="1:5" ht="6.75" customHeight="1" thickBot="1" x14ac:dyDescent="0.3">
      <c r="B53" s="5"/>
      <c r="C53" s="6"/>
      <c r="D53" s="6"/>
    </row>
    <row r="54" spans="1:5" s="1" customFormat="1" ht="14.4" thickTop="1" thickBot="1" x14ac:dyDescent="0.3">
      <c r="A54" s="2"/>
      <c r="B54" s="22"/>
      <c r="C54" s="23"/>
      <c r="D54" s="23"/>
    </row>
    <row r="55" spans="1:5" ht="6.75" customHeight="1" thickTop="1" x14ac:dyDescent="0.25"/>
    <row r="56" spans="1:5" ht="3.9" customHeight="1" x14ac:dyDescent="0.25">
      <c r="A56" s="40"/>
      <c r="B56" s="55"/>
      <c r="C56" s="42"/>
      <c r="D56" s="42"/>
      <c r="E56" s="43"/>
    </row>
    <row r="57" spans="1:5" ht="15" customHeight="1" x14ac:dyDescent="0.25">
      <c r="A57" s="44"/>
      <c r="B57" s="54" t="s">
        <v>25</v>
      </c>
      <c r="C57" s="7"/>
      <c r="D57" s="7"/>
      <c r="E57" s="45"/>
    </row>
    <row r="58" spans="1:5" ht="15" customHeight="1" x14ac:dyDescent="0.25">
      <c r="A58" s="44"/>
      <c r="B58" s="12"/>
      <c r="C58" s="7"/>
      <c r="D58" s="7"/>
      <c r="E58" s="45"/>
    </row>
    <row r="59" spans="1:5" ht="20.100000000000001" customHeight="1" x14ac:dyDescent="0.25">
      <c r="A59" s="46"/>
      <c r="B59" s="26" t="s">
        <v>24</v>
      </c>
      <c r="C59" s="27">
        <v>2020</v>
      </c>
      <c r="D59" s="27">
        <v>2021</v>
      </c>
      <c r="E59" s="47"/>
    </row>
    <row r="60" spans="1:5" ht="20.100000000000001" customHeight="1" x14ac:dyDescent="0.25">
      <c r="A60" s="46"/>
      <c r="B60" s="36" t="s">
        <v>42</v>
      </c>
      <c r="C60" s="36">
        <v>237671249.22999999</v>
      </c>
      <c r="D60" s="36">
        <v>254544370.81999999</v>
      </c>
      <c r="E60" s="47"/>
    </row>
    <row r="61" spans="1:5" ht="20.100000000000001" customHeight="1" x14ac:dyDescent="0.25">
      <c r="A61" s="46"/>
      <c r="B61" s="84" t="s">
        <v>43</v>
      </c>
      <c r="C61" s="35">
        <v>76889978.349999994</v>
      </c>
      <c r="D61" s="35">
        <v>72007020.090000004</v>
      </c>
      <c r="E61" s="47"/>
    </row>
    <row r="62" spans="1:5" ht="20.100000000000001" customHeight="1" x14ac:dyDescent="0.25">
      <c r="A62" s="46"/>
      <c r="B62" s="85" t="s">
        <v>3</v>
      </c>
      <c r="C62" s="36">
        <v>4315366.59</v>
      </c>
      <c r="D62" s="36">
        <v>4487908.1900000004</v>
      </c>
      <c r="E62" s="47"/>
    </row>
    <row r="63" spans="1:5" ht="20.100000000000001" customHeight="1" x14ac:dyDescent="0.25">
      <c r="A63" s="46"/>
      <c r="B63" s="84" t="s">
        <v>44</v>
      </c>
      <c r="C63" s="35">
        <v>647749.03</v>
      </c>
      <c r="D63" s="35">
        <v>1004101.08</v>
      </c>
      <c r="E63" s="47"/>
    </row>
    <row r="64" spans="1:5" ht="20.100000000000001" customHeight="1" x14ac:dyDescent="0.25">
      <c r="A64" s="46"/>
      <c r="B64" s="26" t="s">
        <v>19</v>
      </c>
      <c r="C64" s="30">
        <f>SUM(C60:C63)</f>
        <v>319524343.19999993</v>
      </c>
      <c r="D64" s="30">
        <f>SUM(D60:D63)</f>
        <v>332043400.17999995</v>
      </c>
      <c r="E64" s="47"/>
    </row>
    <row r="65" spans="1:6" x14ac:dyDescent="0.25">
      <c r="A65" s="46"/>
      <c r="B65" s="13"/>
      <c r="C65" s="14"/>
      <c r="D65" s="7"/>
      <c r="E65" s="47"/>
    </row>
    <row r="66" spans="1:6" ht="20.100000000000001" customHeight="1" x14ac:dyDescent="0.25">
      <c r="A66" s="46"/>
      <c r="B66" s="26" t="s">
        <v>23</v>
      </c>
      <c r="C66" s="27">
        <v>2020</v>
      </c>
      <c r="D66" s="27">
        <v>2021</v>
      </c>
      <c r="E66" s="47"/>
    </row>
    <row r="67" spans="1:6" ht="20.100000000000001" customHeight="1" x14ac:dyDescent="0.25">
      <c r="A67" s="46"/>
      <c r="B67" s="85" t="s">
        <v>4</v>
      </c>
      <c r="C67" s="36">
        <v>233532624.80000001</v>
      </c>
      <c r="D67" s="36">
        <v>241258234.13999999</v>
      </c>
      <c r="E67" s="47"/>
    </row>
    <row r="68" spans="1:6" ht="20.100000000000001" customHeight="1" x14ac:dyDescent="0.25">
      <c r="A68" s="46"/>
      <c r="B68" s="84" t="s">
        <v>45</v>
      </c>
      <c r="C68" s="35">
        <v>21278745</v>
      </c>
      <c r="D68" s="35">
        <v>25766124.530000001</v>
      </c>
      <c r="E68" s="47"/>
    </row>
    <row r="69" spans="1:6" ht="20.100000000000001" customHeight="1" x14ac:dyDescent="0.25">
      <c r="A69" s="46"/>
      <c r="B69" s="85" t="s">
        <v>46</v>
      </c>
      <c r="C69" s="36">
        <v>44472625.060000002</v>
      </c>
      <c r="D69" s="36">
        <v>48628935.340000004</v>
      </c>
      <c r="E69" s="47"/>
    </row>
    <row r="70" spans="1:6" ht="20.100000000000001" customHeight="1" x14ac:dyDescent="0.25">
      <c r="A70" s="46"/>
      <c r="B70" s="34" t="s">
        <v>47</v>
      </c>
      <c r="C70" s="35">
        <v>13325186.439999999</v>
      </c>
      <c r="D70" s="35">
        <v>13646010.699999999</v>
      </c>
      <c r="E70" s="47"/>
    </row>
    <row r="71" spans="1:6" ht="20.100000000000001" customHeight="1" x14ac:dyDescent="0.25">
      <c r="A71" s="46"/>
      <c r="B71" s="36" t="s">
        <v>49</v>
      </c>
      <c r="C71" s="36">
        <v>3424052.55</v>
      </c>
      <c r="D71" s="36">
        <v>5155801.16</v>
      </c>
      <c r="E71" s="47"/>
    </row>
    <row r="72" spans="1:6" ht="20.100000000000001" customHeight="1" x14ac:dyDescent="0.25">
      <c r="A72" s="46"/>
      <c r="B72" s="34" t="s">
        <v>79</v>
      </c>
      <c r="C72" s="35">
        <v>-1040.77</v>
      </c>
      <c r="D72" s="35">
        <v>-285.86</v>
      </c>
      <c r="E72" s="47"/>
    </row>
    <row r="73" spans="1:6" ht="20.100000000000001" customHeight="1" x14ac:dyDescent="0.25">
      <c r="A73" s="46"/>
      <c r="B73" s="36" t="s">
        <v>5</v>
      </c>
      <c r="C73" s="36">
        <v>729678.91</v>
      </c>
      <c r="D73" s="36">
        <v>599843.75</v>
      </c>
      <c r="E73" s="47"/>
    </row>
    <row r="74" spans="1:6" ht="20.100000000000001" customHeight="1" x14ac:dyDescent="0.25">
      <c r="A74" s="46"/>
      <c r="B74" s="26" t="s">
        <v>20</v>
      </c>
      <c r="C74" s="30">
        <f>SUM(C67:C73)</f>
        <v>316761871.99000007</v>
      </c>
      <c r="D74" s="30">
        <f>SUM(D67:D73)</f>
        <v>335054663.75999999</v>
      </c>
      <c r="E74" s="47"/>
    </row>
    <row r="75" spans="1:6" x14ac:dyDescent="0.25">
      <c r="A75" s="46"/>
      <c r="B75" s="15"/>
      <c r="C75" s="16"/>
      <c r="D75" s="16"/>
      <c r="E75" s="47"/>
    </row>
    <row r="76" spans="1:6" ht="20.100000000000001" customHeight="1" x14ac:dyDescent="0.25">
      <c r="A76" s="46"/>
      <c r="B76" s="31" t="s">
        <v>48</v>
      </c>
      <c r="C76" s="32">
        <f>C64-C74</f>
        <v>2762471.2099998593</v>
      </c>
      <c r="D76" s="32">
        <f>D64-D74</f>
        <v>-3011263.5800000429</v>
      </c>
      <c r="E76" s="47"/>
    </row>
    <row r="77" spans="1:6" ht="3.9" customHeight="1" x14ac:dyDescent="0.25">
      <c r="A77" s="50"/>
      <c r="B77" s="51"/>
      <c r="C77" s="52"/>
      <c r="D77" s="52"/>
      <c r="E77" s="53"/>
    </row>
    <row r="78" spans="1:6" ht="12" customHeight="1" x14ac:dyDescent="0.25"/>
    <row r="79" spans="1:6" x14ac:dyDescent="0.25">
      <c r="B79" s="24"/>
      <c r="C79" s="25"/>
      <c r="D79" s="25"/>
    </row>
    <row r="80" spans="1:6" ht="6.75" customHeight="1" x14ac:dyDescent="0.25">
      <c r="B80" s="20"/>
      <c r="C80" s="21"/>
      <c r="D80" s="21"/>
      <c r="E80" s="21"/>
      <c r="F80" s="21"/>
    </row>
    <row r="81" spans="1:5" ht="3.75" customHeight="1" x14ac:dyDescent="0.25">
      <c r="A81" s="57"/>
      <c r="B81" s="58"/>
      <c r="C81" s="59"/>
      <c r="D81" s="59"/>
      <c r="E81" s="60"/>
    </row>
    <row r="82" spans="1:5" ht="17.25" customHeight="1" x14ac:dyDescent="0.25">
      <c r="A82" s="61"/>
      <c r="B82" s="56" t="s">
        <v>22</v>
      </c>
      <c r="C82" s="18"/>
      <c r="D82" s="18"/>
      <c r="E82" s="62"/>
    </row>
    <row r="83" spans="1:5" ht="12" customHeight="1" x14ac:dyDescent="0.25">
      <c r="A83" s="61"/>
      <c r="B83" s="8"/>
      <c r="C83" s="7"/>
      <c r="D83" s="7"/>
      <c r="E83" s="62"/>
    </row>
    <row r="84" spans="1:5" ht="20.100000000000001" customHeight="1" x14ac:dyDescent="0.25">
      <c r="A84" s="63"/>
      <c r="B84" s="33" t="s">
        <v>51</v>
      </c>
      <c r="C84" s="27">
        <v>2020</v>
      </c>
      <c r="D84" s="27">
        <v>2021</v>
      </c>
      <c r="E84" s="64"/>
    </row>
    <row r="85" spans="1:5" ht="20.100000000000001" customHeight="1" x14ac:dyDescent="0.25">
      <c r="A85" s="63"/>
      <c r="B85" s="34" t="s">
        <v>6</v>
      </c>
      <c r="C85" s="35">
        <v>76811862.739999995</v>
      </c>
      <c r="D85" s="35">
        <v>71482809.769999996</v>
      </c>
      <c r="E85" s="64"/>
    </row>
    <row r="86" spans="1:5" ht="20.100000000000001" customHeight="1" x14ac:dyDescent="0.25">
      <c r="A86" s="63"/>
      <c r="B86" s="36" t="s">
        <v>7</v>
      </c>
      <c r="C86" s="36">
        <v>203708102.33000001</v>
      </c>
      <c r="D86" s="36">
        <v>205611921.43000001</v>
      </c>
      <c r="E86" s="64"/>
    </row>
    <row r="87" spans="1:5" ht="20.100000000000001" customHeight="1" x14ac:dyDescent="0.25">
      <c r="A87" s="63"/>
      <c r="B87" s="34" t="s">
        <v>8</v>
      </c>
      <c r="C87" s="35">
        <v>3755260.54</v>
      </c>
      <c r="D87" s="35">
        <v>3462768.46</v>
      </c>
      <c r="E87" s="64"/>
    </row>
    <row r="88" spans="1:5" ht="20.100000000000001" customHeight="1" x14ac:dyDescent="0.25">
      <c r="A88" s="63"/>
      <c r="B88" s="36" t="s">
        <v>9</v>
      </c>
      <c r="C88" s="36">
        <v>43143575.729999997</v>
      </c>
      <c r="D88" s="36">
        <v>68432562.329999998</v>
      </c>
      <c r="E88" s="64"/>
    </row>
    <row r="89" spans="1:5" ht="20.100000000000001" customHeight="1" x14ac:dyDescent="0.25">
      <c r="A89" s="63"/>
      <c r="B89" s="34" t="s">
        <v>10</v>
      </c>
      <c r="C89" s="70">
        <v>139.99</v>
      </c>
      <c r="D89" s="70">
        <v>94044.51</v>
      </c>
      <c r="E89" s="64"/>
    </row>
    <row r="90" spans="1:5" ht="20.100000000000001" customHeight="1" x14ac:dyDescent="0.25">
      <c r="A90" s="63"/>
      <c r="B90" s="36" t="s">
        <v>11</v>
      </c>
      <c r="C90" s="36">
        <v>38567870.130000003</v>
      </c>
      <c r="D90" s="36">
        <v>22759600.489999998</v>
      </c>
      <c r="E90" s="64"/>
    </row>
    <row r="91" spans="1:5" ht="20.100000000000001" customHeight="1" x14ac:dyDescent="0.25">
      <c r="A91" s="63"/>
      <c r="B91" s="26" t="s">
        <v>71</v>
      </c>
      <c r="C91" s="30">
        <f>SUM(C85:C90)</f>
        <v>365986811.46000004</v>
      </c>
      <c r="D91" s="30">
        <f>SUM(D85:D90)</f>
        <v>371843706.98999995</v>
      </c>
      <c r="E91" s="64"/>
    </row>
    <row r="92" spans="1:5" ht="20.100000000000001" customHeight="1" x14ac:dyDescent="0.25">
      <c r="A92" s="63"/>
      <c r="B92" s="19"/>
      <c r="C92" s="17"/>
      <c r="D92" s="17"/>
      <c r="E92" s="64"/>
    </row>
    <row r="93" spans="1:5" ht="20.100000000000001" customHeight="1" x14ac:dyDescent="0.25">
      <c r="A93" s="63"/>
      <c r="B93" s="31" t="s">
        <v>50</v>
      </c>
      <c r="C93" s="27">
        <v>2020</v>
      </c>
      <c r="D93" s="27">
        <v>2021</v>
      </c>
      <c r="E93" s="64"/>
    </row>
    <row r="94" spans="1:5" ht="20.100000000000001" customHeight="1" x14ac:dyDescent="0.25">
      <c r="A94" s="63"/>
      <c r="B94" s="34" t="s">
        <v>12</v>
      </c>
      <c r="C94" s="35">
        <v>216778842.58000001</v>
      </c>
      <c r="D94" s="35">
        <v>223571091.11000001</v>
      </c>
      <c r="E94" s="64"/>
    </row>
    <row r="95" spans="1:5" ht="20.100000000000001" customHeight="1" x14ac:dyDescent="0.25">
      <c r="A95" s="63"/>
      <c r="B95" s="36" t="s">
        <v>13</v>
      </c>
      <c r="C95" s="36">
        <v>38639072.439999998</v>
      </c>
      <c r="D95" s="36">
        <v>37016441.259999998</v>
      </c>
      <c r="E95" s="64"/>
    </row>
    <row r="96" spans="1:5" ht="20.100000000000001" customHeight="1" x14ac:dyDescent="0.25">
      <c r="A96" s="63"/>
      <c r="B96" s="34" t="s">
        <v>14</v>
      </c>
      <c r="C96" s="35">
        <v>856849.94</v>
      </c>
      <c r="D96" s="35">
        <v>727766.37</v>
      </c>
      <c r="E96" s="64"/>
    </row>
    <row r="97" spans="1:6" ht="20.100000000000001" customHeight="1" x14ac:dyDescent="0.25">
      <c r="A97" s="63"/>
      <c r="B97" s="36" t="s">
        <v>7</v>
      </c>
      <c r="C97" s="36">
        <v>14989396.720000001</v>
      </c>
      <c r="D97" s="36">
        <v>10871877.93</v>
      </c>
      <c r="E97" s="64"/>
    </row>
    <row r="98" spans="1:6" ht="20.100000000000001" customHeight="1" x14ac:dyDescent="0.25">
      <c r="A98" s="63"/>
      <c r="B98" s="34" t="s">
        <v>15</v>
      </c>
      <c r="C98" s="35">
        <v>28644287.649999999</v>
      </c>
      <c r="D98" s="35">
        <v>32297217.829999998</v>
      </c>
      <c r="E98" s="64"/>
    </row>
    <row r="99" spans="1:6" ht="20.100000000000001" customHeight="1" x14ac:dyDescent="0.25">
      <c r="A99" s="63"/>
      <c r="B99" s="36" t="s">
        <v>9</v>
      </c>
      <c r="C99" s="36">
        <v>11957135.83</v>
      </c>
      <c r="D99" s="36">
        <v>17500962.800000001</v>
      </c>
      <c r="E99" s="64"/>
    </row>
    <row r="100" spans="1:6" ht="20.100000000000001" customHeight="1" x14ac:dyDescent="0.25">
      <c r="A100" s="63"/>
      <c r="B100" s="34" t="s">
        <v>16</v>
      </c>
      <c r="C100" s="35">
        <v>21653.1</v>
      </c>
      <c r="D100" s="35">
        <v>0</v>
      </c>
      <c r="E100" s="64"/>
    </row>
    <row r="101" spans="1:6" ht="20.100000000000001" customHeight="1" x14ac:dyDescent="0.25">
      <c r="A101" s="63"/>
      <c r="B101" s="36" t="s">
        <v>11</v>
      </c>
      <c r="C101" s="36">
        <v>48196551.68</v>
      </c>
      <c r="D101" s="36">
        <v>50584591.130000003</v>
      </c>
      <c r="E101" s="64"/>
    </row>
    <row r="102" spans="1:6" ht="20.100000000000001" customHeight="1" x14ac:dyDescent="0.25">
      <c r="A102" s="63"/>
      <c r="B102" s="26" t="s">
        <v>70</v>
      </c>
      <c r="C102" s="81">
        <f>SUM(C94:C101)</f>
        <v>360083789.94</v>
      </c>
      <c r="D102" s="81">
        <f>SUM(D94:D101)</f>
        <v>372569948.43000001</v>
      </c>
      <c r="E102" s="64"/>
      <c r="F102" s="9"/>
    </row>
    <row r="103" spans="1:6" ht="20.100000000000001" customHeight="1" x14ac:dyDescent="0.25">
      <c r="A103" s="63"/>
      <c r="B103" s="71"/>
      <c r="C103" s="83"/>
      <c r="D103" s="102"/>
      <c r="E103" s="72"/>
      <c r="F103" s="9"/>
    </row>
    <row r="104" spans="1:6" ht="20.100000000000001" customHeight="1" x14ac:dyDescent="0.25">
      <c r="A104" s="63"/>
      <c r="B104" s="93" t="s">
        <v>52</v>
      </c>
      <c r="C104" s="82">
        <f>C91-C102</f>
        <v>5903021.5200000405</v>
      </c>
      <c r="D104" s="82">
        <f>D91-D102</f>
        <v>-726241.44000005722</v>
      </c>
      <c r="E104" s="64"/>
      <c r="F104" s="9"/>
    </row>
    <row r="105" spans="1:6" ht="20.100000000000001" customHeight="1" thickBot="1" x14ac:dyDescent="0.3">
      <c r="A105" s="63"/>
      <c r="B105" s="38" t="s">
        <v>81</v>
      </c>
      <c r="C105" s="77"/>
      <c r="D105" s="77">
        <f>125269083.51+3405347.21</f>
        <v>128674430.72</v>
      </c>
      <c r="E105" s="64"/>
    </row>
    <row r="106" spans="1:6" ht="20.100000000000001" customHeight="1" thickTop="1" x14ac:dyDescent="0.25">
      <c r="A106" s="63"/>
      <c r="B106" s="73" t="s">
        <v>28</v>
      </c>
      <c r="C106" s="78"/>
      <c r="D106" s="78">
        <f>D105+D104</f>
        <v>127948189.27999994</v>
      </c>
      <c r="E106" s="64"/>
    </row>
    <row r="107" spans="1:6" ht="20.100000000000001" customHeight="1" thickBot="1" x14ac:dyDescent="0.3">
      <c r="A107" s="63"/>
      <c r="B107" s="76" t="s">
        <v>82</v>
      </c>
      <c r="C107" s="77"/>
      <c r="D107" s="77">
        <v>126154021.11</v>
      </c>
      <c r="E107" s="65"/>
    </row>
    <row r="108" spans="1:6" ht="20.100000000000001" customHeight="1" thickTop="1" x14ac:dyDescent="0.25">
      <c r="A108" s="63"/>
      <c r="B108" s="73" t="s">
        <v>83</v>
      </c>
      <c r="C108" s="75"/>
      <c r="D108" s="75">
        <f>D109</f>
        <v>1457138.92</v>
      </c>
      <c r="E108" s="65"/>
    </row>
    <row r="109" spans="1:6" ht="20.100000000000001" customHeight="1" x14ac:dyDescent="0.25">
      <c r="A109" s="63"/>
      <c r="B109" s="74" t="s">
        <v>84</v>
      </c>
      <c r="C109" s="36"/>
      <c r="D109" s="36">
        <v>1457138.92</v>
      </c>
      <c r="E109" s="65"/>
    </row>
    <row r="110" spans="1:6" ht="21.75" customHeight="1" x14ac:dyDescent="0.25">
      <c r="A110" s="63"/>
      <c r="B110" s="39" t="s">
        <v>85</v>
      </c>
      <c r="C110" s="69"/>
      <c r="D110" s="69">
        <v>-102444713.53</v>
      </c>
      <c r="E110" s="64"/>
    </row>
    <row r="111" spans="1:6" ht="20.100000000000001" customHeight="1" x14ac:dyDescent="0.25">
      <c r="A111" s="63"/>
      <c r="B111" s="79" t="s">
        <v>86</v>
      </c>
      <c r="C111" s="80"/>
      <c r="D111" s="80">
        <f>D110+D108</f>
        <v>-100987574.61</v>
      </c>
      <c r="E111" s="64"/>
    </row>
    <row r="112" spans="1:6" ht="17.399999999999999" customHeight="1" x14ac:dyDescent="0.25">
      <c r="A112" s="66"/>
      <c r="B112" s="92" t="s">
        <v>87</v>
      </c>
      <c r="C112" s="67"/>
      <c r="D112" s="67"/>
      <c r="E112" s="68"/>
    </row>
  </sheetData>
  <mergeCells count="1">
    <mergeCell ref="B51:C51"/>
  </mergeCells>
  <phoneticPr fontId="0" type="noConversion"/>
  <printOptions horizontalCentered="1"/>
  <pageMargins left="0.59055118110236227" right="0.59055118110236227" top="0.59055118110236227" bottom="0.59055118110236227" header="0" footer="0"/>
  <pageSetup scale="86" fitToHeight="2" orientation="portrait" r:id="rId1"/>
  <headerFooter alignWithMargins="0"/>
  <webPublishItems count="3">
    <webPublishItem id="1115" divId="411_1115" sourceType="sheet" destinationFile="G:\APAE\APAE-COMU\Estadístiques internes\LLIBREDA\Lldades 2012\taules\Apartat 4\411.htm"/>
    <webPublishItem id="9096" divId="4_1_1_9096" sourceType="range" sourceRef="A1:F113" destinationFile="G:\GPAQ\GPAQ-COMU\Estadístiques internes\LLIBREDA\Lldades 2016\taules preparades\4_1_1.htm"/>
    <webPublishItem id="23515" divId="4_1_1_23515" sourceType="label" sourceObject="_1Àrea_d_impressió" destinationFile="\\reid\inetpub\gpaqssl\lldades-edicio\indicadors\2021\4_1_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2"/>
  <sheetViews>
    <sheetView zoomScale="80" zoomScaleNormal="80" workbookViewId="0">
      <selection activeCell="B2" sqref="B2"/>
    </sheetView>
  </sheetViews>
  <sheetFormatPr defaultColWidth="11.44140625" defaultRowHeight="13.2" x14ac:dyDescent="0.25"/>
  <cols>
    <col min="1" max="1" width="0.5546875" style="3" customWidth="1"/>
    <col min="2" max="2" width="73.88671875" style="3" customWidth="1"/>
    <col min="3" max="4" width="18.5546875" style="4" customWidth="1"/>
    <col min="5" max="5" width="1.33203125" style="3" customWidth="1"/>
    <col min="6" max="6" width="14.44140625" style="3" bestFit="1" customWidth="1"/>
    <col min="7" max="7" width="13.5546875" style="3" bestFit="1" customWidth="1"/>
    <col min="8" max="16384" width="11.44140625" style="3"/>
  </cols>
  <sheetData>
    <row r="1" spans="1:6" ht="3.75" customHeight="1" x14ac:dyDescent="0.25">
      <c r="A1" s="40"/>
      <c r="B1" s="41"/>
      <c r="C1" s="42"/>
      <c r="D1" s="42"/>
      <c r="E1" s="43"/>
    </row>
    <row r="2" spans="1:6" ht="19.5" customHeight="1" x14ac:dyDescent="0.25">
      <c r="A2" s="44"/>
      <c r="B2" s="37" t="s">
        <v>21</v>
      </c>
      <c r="C2" s="7"/>
      <c r="D2" s="7"/>
      <c r="E2" s="45"/>
    </row>
    <row r="3" spans="1:6" x14ac:dyDescent="0.25">
      <c r="A3" s="44"/>
      <c r="B3" s="8"/>
      <c r="C3" s="7"/>
      <c r="D3" s="7"/>
      <c r="E3" s="45"/>
    </row>
    <row r="4" spans="1:6" ht="20.100000000000001" customHeight="1" x14ac:dyDescent="0.25">
      <c r="A4" s="46"/>
      <c r="B4" s="95" t="s">
        <v>27</v>
      </c>
      <c r="C4" s="27">
        <v>2019</v>
      </c>
      <c r="D4" s="27">
        <v>2020</v>
      </c>
      <c r="E4" s="47"/>
    </row>
    <row r="5" spans="1:6" ht="20.100000000000001" customHeight="1" x14ac:dyDescent="0.25">
      <c r="A5" s="46"/>
      <c r="B5" s="96" t="s">
        <v>73</v>
      </c>
      <c r="C5" s="97">
        <f>C6+C10+C16+C17</f>
        <v>370543049.41999996</v>
      </c>
      <c r="D5" s="97">
        <f>D6+D10+D16+D17</f>
        <v>359496227.42000002</v>
      </c>
      <c r="E5" s="47"/>
    </row>
    <row r="6" spans="1:6" ht="20.100000000000001" customHeight="1" x14ac:dyDescent="0.25">
      <c r="A6" s="46"/>
      <c r="B6" s="90" t="s">
        <v>53</v>
      </c>
      <c r="C6" s="91">
        <v>45523717.979999997</v>
      </c>
      <c r="D6" s="91">
        <v>45487296.170000002</v>
      </c>
      <c r="E6" s="47"/>
    </row>
    <row r="7" spans="1:6" ht="20.100000000000001" customHeight="1" x14ac:dyDescent="0.25">
      <c r="A7" s="46"/>
      <c r="B7" s="86" t="s">
        <v>54</v>
      </c>
      <c r="C7" s="88">
        <v>324980.83</v>
      </c>
      <c r="D7" s="88">
        <v>249803.45</v>
      </c>
      <c r="E7" s="47"/>
    </row>
    <row r="8" spans="1:6" ht="20.100000000000001" customHeight="1" x14ac:dyDescent="0.25">
      <c r="A8" s="46"/>
      <c r="B8" s="87" t="s">
        <v>55</v>
      </c>
      <c r="C8" s="89">
        <v>45198737.149999999</v>
      </c>
      <c r="D8" s="89">
        <v>45237492.719999999</v>
      </c>
      <c r="E8" s="47"/>
    </row>
    <row r="9" spans="1:6" ht="20.100000000000001" customHeight="1" x14ac:dyDescent="0.25">
      <c r="A9" s="46"/>
      <c r="B9" s="86" t="s">
        <v>56</v>
      </c>
      <c r="C9" s="88"/>
      <c r="D9" s="94"/>
      <c r="E9" s="47"/>
    </row>
    <row r="10" spans="1:6" ht="20.100000000000001" customHeight="1" x14ac:dyDescent="0.25">
      <c r="A10" s="46"/>
      <c r="B10" s="90" t="s">
        <v>0</v>
      </c>
      <c r="C10" s="91">
        <v>322071385.70999998</v>
      </c>
      <c r="D10" s="91">
        <v>311994175.83999997</v>
      </c>
      <c r="E10" s="47"/>
    </row>
    <row r="11" spans="1:6" ht="20.100000000000001" customHeight="1" x14ac:dyDescent="0.25">
      <c r="A11" s="46"/>
      <c r="B11" s="86" t="s">
        <v>57</v>
      </c>
      <c r="C11" s="88">
        <v>40622710.920000002</v>
      </c>
      <c r="D11" s="88">
        <v>36514710.890000001</v>
      </c>
      <c r="E11" s="47"/>
    </row>
    <row r="12" spans="1:6" ht="20.100000000000001" customHeight="1" x14ac:dyDescent="0.25">
      <c r="A12" s="46"/>
      <c r="B12" s="87" t="s">
        <v>58</v>
      </c>
      <c r="C12" s="89">
        <v>260955956.25</v>
      </c>
      <c r="D12" s="89">
        <f>D10-D13-D14-D15-D11</f>
        <v>255170215.10000002</v>
      </c>
      <c r="E12" s="47"/>
      <c r="F12" s="100"/>
    </row>
    <row r="13" spans="1:6" ht="20.100000000000001" customHeight="1" x14ac:dyDescent="0.25">
      <c r="A13" s="46"/>
      <c r="B13" s="86" t="s">
        <v>60</v>
      </c>
      <c r="C13" s="88">
        <v>7778271.1399999997</v>
      </c>
      <c r="D13" s="88">
        <v>7138016.0899999999</v>
      </c>
      <c r="E13" s="47"/>
    </row>
    <row r="14" spans="1:6" ht="20.100000000000001" customHeight="1" x14ac:dyDescent="0.25">
      <c r="A14" s="46"/>
      <c r="B14" s="87" t="s">
        <v>59</v>
      </c>
      <c r="C14" s="89">
        <v>11840686.439999999</v>
      </c>
      <c r="D14" s="89">
        <v>12299240.800000001</v>
      </c>
      <c r="E14" s="47"/>
    </row>
    <row r="15" spans="1:6" ht="20.100000000000001" customHeight="1" x14ac:dyDescent="0.25">
      <c r="A15" s="46"/>
      <c r="B15" s="86" t="s">
        <v>61</v>
      </c>
      <c r="C15" s="88">
        <v>873760.96</v>
      </c>
      <c r="D15" s="88">
        <v>871992.96</v>
      </c>
      <c r="E15" s="47"/>
    </row>
    <row r="16" spans="1:6" ht="20.100000000000001" customHeight="1" x14ac:dyDescent="0.25">
      <c r="A16" s="46"/>
      <c r="B16" s="90" t="s">
        <v>29</v>
      </c>
      <c r="C16" s="91">
        <v>1194668.45</v>
      </c>
      <c r="D16" s="91">
        <v>1143820.22</v>
      </c>
      <c r="E16" s="47"/>
    </row>
    <row r="17" spans="1:5" ht="20.100000000000001" customHeight="1" x14ac:dyDescent="0.25">
      <c r="A17" s="46"/>
      <c r="B17" s="75" t="s">
        <v>30</v>
      </c>
      <c r="C17" s="75">
        <v>1753277.28</v>
      </c>
      <c r="D17" s="75">
        <v>870935.19</v>
      </c>
      <c r="E17" s="47"/>
    </row>
    <row r="18" spans="1:5" ht="20.100000000000001" customHeight="1" x14ac:dyDescent="0.25">
      <c r="A18" s="46"/>
      <c r="B18" s="96" t="s">
        <v>74</v>
      </c>
      <c r="C18" s="97">
        <f>C19+C22+C23+C24</f>
        <v>39257432.809999995</v>
      </c>
      <c r="D18" s="97">
        <f>D19+D22+D23+D24</f>
        <v>48741860.750000007</v>
      </c>
      <c r="E18" s="47"/>
    </row>
    <row r="19" spans="1:5" ht="20.100000000000001" customHeight="1" x14ac:dyDescent="0.25">
      <c r="A19" s="46"/>
      <c r="B19" s="90" t="s">
        <v>31</v>
      </c>
      <c r="C19" s="91">
        <v>35880105.729999997</v>
      </c>
      <c r="D19" s="91">
        <v>45803466.899999999</v>
      </c>
      <c r="E19" s="47"/>
    </row>
    <row r="20" spans="1:5" ht="20.100000000000001" customHeight="1" x14ac:dyDescent="0.25">
      <c r="A20" s="46"/>
      <c r="B20" s="86" t="s">
        <v>62</v>
      </c>
      <c r="C20" s="88">
        <v>35249570.609999999</v>
      </c>
      <c r="D20" s="88">
        <v>45369868.170000002</v>
      </c>
      <c r="E20" s="47"/>
    </row>
    <row r="21" spans="1:5" ht="20.100000000000001" customHeight="1" x14ac:dyDescent="0.25">
      <c r="A21" s="46"/>
      <c r="B21" s="87" t="s">
        <v>63</v>
      </c>
      <c r="C21" s="89">
        <v>630535.12</v>
      </c>
      <c r="D21" s="89">
        <v>433598.73</v>
      </c>
      <c r="E21" s="47"/>
    </row>
    <row r="22" spans="1:5" ht="20.100000000000001" customHeight="1" x14ac:dyDescent="0.25">
      <c r="A22" s="46"/>
      <c r="B22" s="75" t="s">
        <v>72</v>
      </c>
      <c r="C22" s="75">
        <v>39289.589999999997</v>
      </c>
      <c r="D22" s="75">
        <v>39289.589999999997</v>
      </c>
      <c r="E22" s="47"/>
    </row>
    <row r="23" spans="1:5" ht="20.100000000000001" customHeight="1" x14ac:dyDescent="0.25">
      <c r="A23" s="46"/>
      <c r="B23" s="90" t="s">
        <v>32</v>
      </c>
      <c r="C23" s="91">
        <v>1977811.87</v>
      </c>
      <c r="D23" s="91">
        <v>2004188.31</v>
      </c>
      <c r="E23" s="47"/>
    </row>
    <row r="24" spans="1:5" ht="20.100000000000001" customHeight="1" x14ac:dyDescent="0.25">
      <c r="A24" s="46"/>
      <c r="B24" s="75" t="s">
        <v>64</v>
      </c>
      <c r="C24" s="75">
        <v>1360225.62</v>
      </c>
      <c r="D24" s="75">
        <v>894915.95</v>
      </c>
      <c r="E24" s="47"/>
    </row>
    <row r="25" spans="1:5" ht="20.100000000000001" customHeight="1" x14ac:dyDescent="0.25">
      <c r="A25" s="46"/>
      <c r="B25" s="28" t="s">
        <v>17</v>
      </c>
      <c r="C25" s="29">
        <f>C6+C10+C16+C17+C19+C24+C23+C22</f>
        <v>409800482.22999996</v>
      </c>
      <c r="D25" s="29">
        <f>D6+D10+D16+D17+D19+D24+D23+D22</f>
        <v>408238088.16999996</v>
      </c>
      <c r="E25" s="47"/>
    </row>
    <row r="26" spans="1:5" x14ac:dyDescent="0.25">
      <c r="A26" s="48"/>
      <c r="B26" s="10"/>
      <c r="C26" s="11"/>
      <c r="D26" s="11"/>
      <c r="E26" s="49"/>
    </row>
    <row r="27" spans="1:5" ht="3.9" customHeight="1" x14ac:dyDescent="0.25">
      <c r="A27" s="44"/>
      <c r="B27" s="8"/>
      <c r="C27" s="7"/>
      <c r="D27" s="7"/>
      <c r="E27" s="45"/>
    </row>
    <row r="28" spans="1:5" ht="20.100000000000001" customHeight="1" x14ac:dyDescent="0.25">
      <c r="A28" s="46"/>
      <c r="B28" s="26" t="s">
        <v>26</v>
      </c>
      <c r="C28" s="27">
        <v>2019</v>
      </c>
      <c r="D28" s="27">
        <v>2020</v>
      </c>
      <c r="E28" s="47"/>
    </row>
    <row r="29" spans="1:5" ht="20.100000000000001" customHeight="1" x14ac:dyDescent="0.25">
      <c r="A29" s="46"/>
      <c r="B29" s="96" t="s">
        <v>75</v>
      </c>
      <c r="C29" s="97">
        <f>C30+C32+C33+C34</f>
        <v>229283269.15000004</v>
      </c>
      <c r="D29" s="97">
        <f>D30+D32+D33+D34</f>
        <v>225626443.60999995</v>
      </c>
      <c r="E29" s="47"/>
    </row>
    <row r="30" spans="1:5" ht="20.100000000000001" customHeight="1" x14ac:dyDescent="0.25">
      <c r="A30" s="46"/>
      <c r="B30" s="90" t="s">
        <v>40</v>
      </c>
      <c r="C30" s="91">
        <v>0</v>
      </c>
      <c r="D30" s="91">
        <v>0</v>
      </c>
      <c r="E30" s="47"/>
    </row>
    <row r="31" spans="1:5" ht="20.100000000000001" customHeight="1" x14ac:dyDescent="0.25">
      <c r="A31" s="46"/>
      <c r="B31" s="75" t="s">
        <v>78</v>
      </c>
      <c r="C31" s="75">
        <v>-67849225.320000008</v>
      </c>
      <c r="D31" s="75">
        <f>D32+D33</f>
        <v>-69333735.730000004</v>
      </c>
      <c r="E31" s="47"/>
    </row>
    <row r="32" spans="1:5" ht="20.100000000000001" customHeight="1" x14ac:dyDescent="0.25">
      <c r="A32" s="46"/>
      <c r="B32" s="98" t="s">
        <v>41</v>
      </c>
      <c r="C32" s="89">
        <v>-74212534.560000002</v>
      </c>
      <c r="D32" s="89">
        <v>-72096206.939999998</v>
      </c>
      <c r="E32" s="47"/>
    </row>
    <row r="33" spans="1:5" ht="20.100000000000001" customHeight="1" x14ac:dyDescent="0.25">
      <c r="A33" s="46"/>
      <c r="B33" s="99" t="s">
        <v>1</v>
      </c>
      <c r="C33" s="88">
        <v>6363309.2400000002</v>
      </c>
      <c r="D33" s="88">
        <v>2762471.21</v>
      </c>
      <c r="E33" s="47"/>
    </row>
    <row r="34" spans="1:5" ht="20.100000000000001" customHeight="1" x14ac:dyDescent="0.25">
      <c r="A34" s="46"/>
      <c r="B34" s="90" t="s">
        <v>39</v>
      </c>
      <c r="C34" s="91">
        <v>297132494.47000003</v>
      </c>
      <c r="D34" s="91">
        <v>294960179.33999997</v>
      </c>
      <c r="E34" s="47"/>
    </row>
    <row r="35" spans="1:5" ht="20.100000000000001" customHeight="1" x14ac:dyDescent="0.25">
      <c r="A35" s="46"/>
      <c r="B35" s="96" t="s">
        <v>76</v>
      </c>
      <c r="C35" s="97">
        <f>C36+C37+C38</f>
        <v>34229955.859999999</v>
      </c>
      <c r="D35" s="97">
        <f>D36+D37+D38</f>
        <v>28397435.009999998</v>
      </c>
      <c r="E35" s="47"/>
    </row>
    <row r="36" spans="1:5" ht="20.100000000000001" customHeight="1" x14ac:dyDescent="0.25">
      <c r="A36" s="46"/>
      <c r="B36" s="90" t="s">
        <v>38</v>
      </c>
      <c r="C36" s="91">
        <v>8446554.1199999992</v>
      </c>
      <c r="D36" s="91">
        <v>9614664.4499999993</v>
      </c>
      <c r="E36" s="47"/>
    </row>
    <row r="37" spans="1:5" ht="20.100000000000001" customHeight="1" x14ac:dyDescent="0.25">
      <c r="A37" s="46"/>
      <c r="B37" s="75" t="s">
        <v>37</v>
      </c>
      <c r="C37" s="75">
        <v>25749493.16</v>
      </c>
      <c r="D37" s="75">
        <v>18748861.98</v>
      </c>
      <c r="E37" s="47"/>
    </row>
    <row r="38" spans="1:5" ht="20.100000000000001" customHeight="1" x14ac:dyDescent="0.25">
      <c r="A38" s="46"/>
      <c r="B38" s="90" t="s">
        <v>34</v>
      </c>
      <c r="C38" s="91">
        <v>33908.58</v>
      </c>
      <c r="D38" s="91">
        <v>33908.58</v>
      </c>
      <c r="E38" s="47"/>
    </row>
    <row r="39" spans="1:5" ht="20.100000000000001" customHeight="1" x14ac:dyDescent="0.25">
      <c r="A39" s="46"/>
      <c r="B39" s="96" t="s">
        <v>77</v>
      </c>
      <c r="C39" s="97">
        <f>C40+C41+C44+C45+C49</f>
        <v>146287257.62</v>
      </c>
      <c r="D39" s="97">
        <f>D40+D41+D44+D45+D49</f>
        <v>154214209.95000002</v>
      </c>
      <c r="E39" s="47"/>
    </row>
    <row r="40" spans="1:5" ht="20.100000000000001" customHeight="1" x14ac:dyDescent="0.25">
      <c r="A40" s="46"/>
      <c r="B40" s="90" t="s">
        <v>36</v>
      </c>
      <c r="C40" s="91">
        <v>10900561.970000001</v>
      </c>
      <c r="D40" s="91">
        <v>7617905.4199999999</v>
      </c>
      <c r="E40" s="47"/>
    </row>
    <row r="41" spans="1:5" ht="20.100000000000001" customHeight="1" x14ac:dyDescent="0.25">
      <c r="A41" s="46"/>
      <c r="B41" s="75" t="s">
        <v>35</v>
      </c>
      <c r="C41" s="75">
        <v>67775547.359999999</v>
      </c>
      <c r="D41" s="75">
        <v>77424863.150000006</v>
      </c>
      <c r="E41" s="47"/>
    </row>
    <row r="42" spans="1:5" ht="20.100000000000001" customHeight="1" x14ac:dyDescent="0.25">
      <c r="A42" s="46"/>
      <c r="B42" s="87" t="s">
        <v>65</v>
      </c>
      <c r="C42" s="89">
        <v>21602491.969999999</v>
      </c>
      <c r="D42" s="89">
        <v>20081868.219999999</v>
      </c>
      <c r="E42" s="47"/>
    </row>
    <row r="43" spans="1:5" ht="20.100000000000001" customHeight="1" x14ac:dyDescent="0.25">
      <c r="A43" s="46"/>
      <c r="B43" s="86" t="s">
        <v>66</v>
      </c>
      <c r="C43" s="88">
        <v>46173055.390000001</v>
      </c>
      <c r="D43" s="88">
        <v>57342994.93</v>
      </c>
      <c r="E43" s="47"/>
    </row>
    <row r="44" spans="1:5" ht="20.100000000000001" customHeight="1" x14ac:dyDescent="0.25">
      <c r="A44" s="46"/>
      <c r="B44" s="90" t="s">
        <v>34</v>
      </c>
      <c r="C44" s="91">
        <v>1733071.5</v>
      </c>
      <c r="D44" s="91">
        <v>1649672.03</v>
      </c>
      <c r="E44" s="47"/>
    </row>
    <row r="45" spans="1:5" ht="20.100000000000001" customHeight="1" x14ac:dyDescent="0.25">
      <c r="A45" s="46"/>
      <c r="B45" s="75" t="s">
        <v>33</v>
      </c>
      <c r="C45" s="75">
        <v>21536016.489999998</v>
      </c>
      <c r="D45" s="75">
        <v>24670478.23</v>
      </c>
      <c r="E45" s="47"/>
    </row>
    <row r="46" spans="1:5" ht="20.100000000000001" customHeight="1" x14ac:dyDescent="0.25">
      <c r="A46" s="46"/>
      <c r="B46" s="87" t="s">
        <v>67</v>
      </c>
      <c r="C46" s="89">
        <v>5780681.0300000003</v>
      </c>
      <c r="D46" s="89">
        <v>828700.76</v>
      </c>
      <c r="E46" s="47"/>
    </row>
    <row r="47" spans="1:5" ht="20.100000000000001" customHeight="1" x14ac:dyDescent="0.25">
      <c r="A47" s="46"/>
      <c r="B47" s="86" t="s">
        <v>68</v>
      </c>
      <c r="C47" s="88">
        <v>1299030.25</v>
      </c>
      <c r="D47" s="88">
        <v>1079195.3799999999</v>
      </c>
      <c r="E47" s="47"/>
    </row>
    <row r="48" spans="1:5" ht="20.100000000000001" customHeight="1" x14ac:dyDescent="0.25">
      <c r="A48" s="46"/>
      <c r="B48" s="87" t="s">
        <v>69</v>
      </c>
      <c r="C48" s="89">
        <v>14456305.210000001</v>
      </c>
      <c r="D48" s="89">
        <v>15308582.09</v>
      </c>
      <c r="E48" s="47"/>
    </row>
    <row r="49" spans="1:5" ht="20.100000000000001" customHeight="1" x14ac:dyDescent="0.25">
      <c r="A49" s="46"/>
      <c r="B49" s="75" t="s">
        <v>2</v>
      </c>
      <c r="C49" s="75">
        <v>44342060.299999997</v>
      </c>
      <c r="D49" s="75">
        <v>42851291.119999997</v>
      </c>
      <c r="E49" s="47"/>
    </row>
    <row r="50" spans="1:5" ht="20.100000000000001" customHeight="1" x14ac:dyDescent="0.25">
      <c r="A50" s="46"/>
      <c r="B50" s="26" t="s">
        <v>18</v>
      </c>
      <c r="C50" s="30">
        <f>C30+C32+C33+C34+C36+C37+C41+C45+C49+C44+C38+C40</f>
        <v>409800482.63000005</v>
      </c>
      <c r="D50" s="30">
        <f>D30+D32+D33+D34+D36+D37+D41+D45+D49+D44+D38+D40</f>
        <v>408238088.56999993</v>
      </c>
      <c r="E50" s="47"/>
    </row>
    <row r="51" spans="1:5" ht="22.5" customHeight="1" x14ac:dyDescent="0.25">
      <c r="A51" s="46"/>
      <c r="B51" s="124" t="s">
        <v>80</v>
      </c>
      <c r="C51" s="124"/>
      <c r="D51" s="124"/>
      <c r="E51" s="47"/>
    </row>
    <row r="52" spans="1:5" ht="10.5" customHeight="1" x14ac:dyDescent="0.25">
      <c r="A52" s="50"/>
      <c r="B52" s="51"/>
      <c r="C52" s="52"/>
      <c r="D52" s="52"/>
      <c r="E52" s="53"/>
    </row>
    <row r="53" spans="1:5" ht="6.75" customHeight="1" thickBot="1" x14ac:dyDescent="0.3">
      <c r="B53" s="5"/>
      <c r="C53" s="6"/>
      <c r="D53" s="6"/>
    </row>
    <row r="54" spans="1:5" s="1" customFormat="1" ht="14.4" thickTop="1" thickBot="1" x14ac:dyDescent="0.3">
      <c r="A54" s="2"/>
      <c r="B54" s="22"/>
      <c r="C54" s="23"/>
      <c r="D54" s="23"/>
    </row>
    <row r="55" spans="1:5" ht="6.75" customHeight="1" thickTop="1" x14ac:dyDescent="0.25"/>
    <row r="56" spans="1:5" ht="3.9" customHeight="1" x14ac:dyDescent="0.25">
      <c r="A56" s="40"/>
      <c r="B56" s="55"/>
      <c r="C56" s="42"/>
      <c r="D56" s="42"/>
      <c r="E56" s="43"/>
    </row>
    <row r="57" spans="1:5" ht="15" customHeight="1" x14ac:dyDescent="0.25">
      <c r="A57" s="44"/>
      <c r="B57" s="54" t="s">
        <v>25</v>
      </c>
      <c r="C57" s="7"/>
      <c r="D57" s="7"/>
      <c r="E57" s="45"/>
    </row>
    <row r="58" spans="1:5" ht="15" customHeight="1" x14ac:dyDescent="0.25">
      <c r="A58" s="44"/>
      <c r="B58" s="12"/>
      <c r="C58" s="7"/>
      <c r="D58" s="7"/>
      <c r="E58" s="45"/>
    </row>
    <row r="59" spans="1:5" ht="20.100000000000001" customHeight="1" x14ac:dyDescent="0.25">
      <c r="A59" s="46"/>
      <c r="B59" s="26" t="s">
        <v>24</v>
      </c>
      <c r="C59" s="27">
        <v>2019</v>
      </c>
      <c r="D59" s="27">
        <v>2020</v>
      </c>
      <c r="E59" s="47"/>
    </row>
    <row r="60" spans="1:5" ht="20.100000000000001" customHeight="1" x14ac:dyDescent="0.25">
      <c r="A60" s="46"/>
      <c r="B60" s="36" t="s">
        <v>42</v>
      </c>
      <c r="C60" s="36">
        <v>217276750.22</v>
      </c>
      <c r="D60" s="36">
        <v>237671249.22999999</v>
      </c>
      <c r="E60" s="47"/>
    </row>
    <row r="61" spans="1:5" ht="20.100000000000001" customHeight="1" x14ac:dyDescent="0.25">
      <c r="A61" s="46"/>
      <c r="B61" s="84" t="s">
        <v>43</v>
      </c>
      <c r="C61" s="35">
        <v>88263976.069999993</v>
      </c>
      <c r="D61" s="35">
        <v>76889978.349999994</v>
      </c>
      <c r="E61" s="47"/>
    </row>
    <row r="62" spans="1:5" ht="20.100000000000001" customHeight="1" x14ac:dyDescent="0.25">
      <c r="A62" s="46"/>
      <c r="B62" s="85" t="s">
        <v>3</v>
      </c>
      <c r="C62" s="36">
        <v>5504304.2000000002</v>
      </c>
      <c r="D62" s="36">
        <v>4315366.59</v>
      </c>
      <c r="E62" s="47"/>
    </row>
    <row r="63" spans="1:5" ht="20.100000000000001" customHeight="1" x14ac:dyDescent="0.25">
      <c r="A63" s="46"/>
      <c r="B63" s="84" t="s">
        <v>44</v>
      </c>
      <c r="C63" s="35">
        <v>2134690.33</v>
      </c>
      <c r="D63" s="35">
        <v>647749.03</v>
      </c>
      <c r="E63" s="47"/>
    </row>
    <row r="64" spans="1:5" ht="20.100000000000001" customHeight="1" x14ac:dyDescent="0.25">
      <c r="A64" s="46"/>
      <c r="B64" s="26" t="s">
        <v>19</v>
      </c>
      <c r="C64" s="30">
        <f>SUM(C60:C63)</f>
        <v>313179720.81999993</v>
      </c>
      <c r="D64" s="30">
        <f>SUM(D60:D63)</f>
        <v>319524343.19999993</v>
      </c>
      <c r="E64" s="47"/>
    </row>
    <row r="65" spans="1:6" x14ac:dyDescent="0.25">
      <c r="A65" s="46"/>
      <c r="B65" s="13"/>
      <c r="C65" s="14"/>
      <c r="D65" s="14"/>
      <c r="E65" s="47"/>
    </row>
    <row r="66" spans="1:6" ht="20.100000000000001" customHeight="1" x14ac:dyDescent="0.25">
      <c r="A66" s="46"/>
      <c r="B66" s="26" t="s">
        <v>23</v>
      </c>
      <c r="C66" s="27">
        <v>2019</v>
      </c>
      <c r="D66" s="27">
        <v>2020</v>
      </c>
      <c r="E66" s="47"/>
    </row>
    <row r="67" spans="1:6" ht="20.100000000000001" customHeight="1" x14ac:dyDescent="0.25">
      <c r="A67" s="46"/>
      <c r="B67" s="85" t="s">
        <v>4</v>
      </c>
      <c r="C67" s="36">
        <v>218408722.96000001</v>
      </c>
      <c r="D67" s="36">
        <v>233532624.80000001</v>
      </c>
      <c r="E67" s="47"/>
    </row>
    <row r="68" spans="1:6" ht="20.100000000000001" customHeight="1" x14ac:dyDescent="0.25">
      <c r="A68" s="46"/>
      <c r="B68" s="84" t="s">
        <v>45</v>
      </c>
      <c r="C68" s="35">
        <v>23698075.100000001</v>
      </c>
      <c r="D68" s="35">
        <v>21278745</v>
      </c>
      <c r="E68" s="47"/>
    </row>
    <row r="69" spans="1:6" ht="20.100000000000001" customHeight="1" x14ac:dyDescent="0.25">
      <c r="A69" s="46"/>
      <c r="B69" s="85" t="s">
        <v>46</v>
      </c>
      <c r="C69" s="36">
        <v>48772468.880000003</v>
      </c>
      <c r="D69" s="36">
        <v>44472625.060000002</v>
      </c>
      <c r="E69" s="47"/>
    </row>
    <row r="70" spans="1:6" ht="20.100000000000001" customHeight="1" x14ac:dyDescent="0.25">
      <c r="A70" s="46"/>
      <c r="B70" s="34" t="s">
        <v>47</v>
      </c>
      <c r="C70" s="35">
        <v>13016288.5</v>
      </c>
      <c r="D70" s="35">
        <v>13325186.439999999</v>
      </c>
      <c r="E70" s="47"/>
    </row>
    <row r="71" spans="1:6" ht="20.100000000000001" customHeight="1" x14ac:dyDescent="0.25">
      <c r="A71" s="46"/>
      <c r="B71" s="36" t="s">
        <v>49</v>
      </c>
      <c r="C71" s="36">
        <v>1770307</v>
      </c>
      <c r="D71" s="36">
        <v>3424052.55</v>
      </c>
      <c r="E71" s="47"/>
    </row>
    <row r="72" spans="1:6" ht="20.100000000000001" customHeight="1" x14ac:dyDescent="0.25">
      <c r="A72" s="46"/>
      <c r="B72" s="34" t="s">
        <v>79</v>
      </c>
      <c r="C72" s="35">
        <v>-3762.55</v>
      </c>
      <c r="D72" s="35">
        <v>-1040.77</v>
      </c>
      <c r="E72" s="47"/>
    </row>
    <row r="73" spans="1:6" ht="20.100000000000001" customHeight="1" x14ac:dyDescent="0.25">
      <c r="A73" s="46"/>
      <c r="B73" s="36" t="s">
        <v>5</v>
      </c>
      <c r="C73" s="36">
        <v>1154311.3500000001</v>
      </c>
      <c r="D73" s="36">
        <v>729678.91</v>
      </c>
      <c r="E73" s="47"/>
    </row>
    <row r="74" spans="1:6" ht="20.100000000000001" customHeight="1" x14ac:dyDescent="0.25">
      <c r="A74" s="46"/>
      <c r="B74" s="26" t="s">
        <v>20</v>
      </c>
      <c r="C74" s="30">
        <f>SUM(C67:C73)</f>
        <v>306816411.24000001</v>
      </c>
      <c r="D74" s="30">
        <f>SUM(D67:D73)</f>
        <v>316761871.99000007</v>
      </c>
      <c r="E74" s="47"/>
    </row>
    <row r="75" spans="1:6" x14ac:dyDescent="0.25">
      <c r="A75" s="46"/>
      <c r="B75" s="15"/>
      <c r="C75" s="16"/>
      <c r="D75" s="16"/>
      <c r="E75" s="47"/>
    </row>
    <row r="76" spans="1:6" ht="20.100000000000001" customHeight="1" x14ac:dyDescent="0.25">
      <c r="A76" s="46"/>
      <c r="B76" s="31" t="s">
        <v>48</v>
      </c>
      <c r="C76" s="32">
        <f>C64-C74</f>
        <v>6363309.5799999237</v>
      </c>
      <c r="D76" s="32">
        <f>D64-D74</f>
        <v>2762471.2099998593</v>
      </c>
      <c r="E76" s="47"/>
    </row>
    <row r="77" spans="1:6" ht="3.9" customHeight="1" x14ac:dyDescent="0.25">
      <c r="A77" s="50"/>
      <c r="B77" s="51"/>
      <c r="C77" s="52"/>
      <c r="D77" s="52"/>
      <c r="E77" s="53"/>
    </row>
    <row r="78" spans="1:6" ht="12" customHeight="1" x14ac:dyDescent="0.25"/>
    <row r="79" spans="1:6" x14ac:dyDescent="0.25">
      <c r="B79" s="24"/>
      <c r="C79" s="25"/>
      <c r="D79" s="25"/>
    </row>
    <row r="80" spans="1:6" ht="6.75" customHeight="1" x14ac:dyDescent="0.25">
      <c r="B80" s="20"/>
      <c r="C80" s="21"/>
      <c r="D80" s="21"/>
      <c r="E80" s="21"/>
      <c r="F80" s="21"/>
    </row>
    <row r="81" spans="1:5" ht="3.75" customHeight="1" x14ac:dyDescent="0.25">
      <c r="A81" s="57"/>
      <c r="B81" s="58"/>
      <c r="C81" s="59"/>
      <c r="D81" s="59"/>
      <c r="E81" s="60"/>
    </row>
    <row r="82" spans="1:5" ht="17.25" customHeight="1" x14ac:dyDescent="0.25">
      <c r="A82" s="61"/>
      <c r="B82" s="56" t="s">
        <v>22</v>
      </c>
      <c r="C82" s="18"/>
      <c r="D82" s="18"/>
      <c r="E82" s="62"/>
    </row>
    <row r="83" spans="1:5" ht="12" customHeight="1" x14ac:dyDescent="0.25">
      <c r="A83" s="61"/>
      <c r="B83" s="8"/>
      <c r="C83" s="7"/>
      <c r="D83" s="7"/>
      <c r="E83" s="62"/>
    </row>
    <row r="84" spans="1:5" ht="20.100000000000001" customHeight="1" x14ac:dyDescent="0.25">
      <c r="A84" s="63"/>
      <c r="B84" s="33" t="s">
        <v>51</v>
      </c>
      <c r="C84" s="27">
        <v>2019</v>
      </c>
      <c r="D84" s="27">
        <v>2020</v>
      </c>
      <c r="E84" s="64"/>
    </row>
    <row r="85" spans="1:5" ht="20.100000000000001" customHeight="1" x14ac:dyDescent="0.25">
      <c r="A85" s="63"/>
      <c r="B85" s="34" t="s">
        <v>6</v>
      </c>
      <c r="C85" s="35">
        <v>86346856.530000001</v>
      </c>
      <c r="D85" s="35">
        <v>76811862.739999995</v>
      </c>
      <c r="E85" s="64"/>
    </row>
    <row r="86" spans="1:5" ht="20.100000000000001" customHeight="1" x14ac:dyDescent="0.25">
      <c r="A86" s="63"/>
      <c r="B86" s="36" t="s">
        <v>7</v>
      </c>
      <c r="C86" s="36">
        <v>175534298.56999999</v>
      </c>
      <c r="D86" s="36">
        <v>203708102.33000001</v>
      </c>
      <c r="E86" s="64"/>
    </row>
    <row r="87" spans="1:5" ht="20.100000000000001" customHeight="1" x14ac:dyDescent="0.25">
      <c r="A87" s="63"/>
      <c r="B87" s="34" t="s">
        <v>8</v>
      </c>
      <c r="C87" s="35">
        <v>4092140.9</v>
      </c>
      <c r="D87" s="35">
        <v>3755260.54</v>
      </c>
      <c r="E87" s="64"/>
    </row>
    <row r="88" spans="1:5" ht="20.100000000000001" customHeight="1" x14ac:dyDescent="0.25">
      <c r="A88" s="63"/>
      <c r="B88" s="36" t="s">
        <v>9</v>
      </c>
      <c r="C88" s="36">
        <v>44410305.039999999</v>
      </c>
      <c r="D88" s="36">
        <v>43143575.729999997</v>
      </c>
      <c r="E88" s="64"/>
    </row>
    <row r="89" spans="1:5" ht="20.100000000000001" customHeight="1" x14ac:dyDescent="0.25">
      <c r="A89" s="63"/>
      <c r="B89" s="34" t="s">
        <v>10</v>
      </c>
      <c r="C89" s="70">
        <v>9385.7999999999993</v>
      </c>
      <c r="D89" s="70">
        <v>139.99</v>
      </c>
      <c r="E89" s="64"/>
    </row>
    <row r="90" spans="1:5" ht="20.100000000000001" customHeight="1" x14ac:dyDescent="0.25">
      <c r="A90" s="63"/>
      <c r="B90" s="36" t="s">
        <v>11</v>
      </c>
      <c r="C90" s="36">
        <v>38882669.719999999</v>
      </c>
      <c r="D90" s="36">
        <v>38567870.130000003</v>
      </c>
      <c r="E90" s="64"/>
    </row>
    <row r="91" spans="1:5" ht="20.100000000000001" customHeight="1" x14ac:dyDescent="0.25">
      <c r="A91" s="63"/>
      <c r="B91" s="26" t="s">
        <v>71</v>
      </c>
      <c r="C91" s="30">
        <f>SUM(C85:C90)</f>
        <v>349275656.56000006</v>
      </c>
      <c r="D91" s="30">
        <f>SUM(D85:D90)</f>
        <v>365986811.46000004</v>
      </c>
      <c r="E91" s="64"/>
    </row>
    <row r="92" spans="1:5" ht="20.100000000000001" customHeight="1" x14ac:dyDescent="0.25">
      <c r="A92" s="63"/>
      <c r="B92" s="19"/>
      <c r="C92" s="17"/>
      <c r="D92" s="17"/>
      <c r="E92" s="64"/>
    </row>
    <row r="93" spans="1:5" ht="20.100000000000001" customHeight="1" x14ac:dyDescent="0.25">
      <c r="A93" s="63"/>
      <c r="B93" s="31" t="s">
        <v>50</v>
      </c>
      <c r="C93" s="27">
        <v>2019</v>
      </c>
      <c r="D93" s="27">
        <v>2020</v>
      </c>
      <c r="E93" s="64"/>
    </row>
    <row r="94" spans="1:5" ht="20.100000000000001" customHeight="1" x14ac:dyDescent="0.25">
      <c r="A94" s="63"/>
      <c r="B94" s="34" t="s">
        <v>12</v>
      </c>
      <c r="C94" s="35">
        <v>207509604.53999999</v>
      </c>
      <c r="D94" s="35">
        <v>216778842.58000001</v>
      </c>
      <c r="E94" s="64"/>
    </row>
    <row r="95" spans="1:5" ht="20.100000000000001" customHeight="1" x14ac:dyDescent="0.25">
      <c r="A95" s="63"/>
      <c r="B95" s="36" t="s">
        <v>13</v>
      </c>
      <c r="C95" s="36">
        <v>40970206.380000003</v>
      </c>
      <c r="D95" s="36">
        <v>38639072.439999998</v>
      </c>
      <c r="E95" s="64"/>
    </row>
    <row r="96" spans="1:5" ht="20.100000000000001" customHeight="1" x14ac:dyDescent="0.25">
      <c r="A96" s="63"/>
      <c r="B96" s="34" t="s">
        <v>14</v>
      </c>
      <c r="C96" s="35">
        <v>1279451.95</v>
      </c>
      <c r="D96" s="35">
        <v>856849.94</v>
      </c>
      <c r="E96" s="64"/>
    </row>
    <row r="97" spans="1:6" ht="20.100000000000001" customHeight="1" x14ac:dyDescent="0.25">
      <c r="A97" s="63"/>
      <c r="B97" s="36" t="s">
        <v>7</v>
      </c>
      <c r="C97" s="36">
        <v>14421135.880000001</v>
      </c>
      <c r="D97" s="36">
        <v>14989396.720000001</v>
      </c>
      <c r="E97" s="64"/>
    </row>
    <row r="98" spans="1:6" ht="20.100000000000001" customHeight="1" x14ac:dyDescent="0.25">
      <c r="A98" s="63"/>
      <c r="B98" s="34" t="s">
        <v>15</v>
      </c>
      <c r="C98" s="35">
        <v>28332214.5</v>
      </c>
      <c r="D98" s="35">
        <v>28644287.649999999</v>
      </c>
      <c r="E98" s="64"/>
    </row>
    <row r="99" spans="1:6" ht="20.100000000000001" customHeight="1" x14ac:dyDescent="0.25">
      <c r="A99" s="63"/>
      <c r="B99" s="36" t="s">
        <v>9</v>
      </c>
      <c r="C99" s="36">
        <v>7573236.2400000002</v>
      </c>
      <c r="D99" s="36">
        <v>11957135.83</v>
      </c>
      <c r="E99" s="64"/>
    </row>
    <row r="100" spans="1:6" ht="20.100000000000001" customHeight="1" x14ac:dyDescent="0.25">
      <c r="A100" s="63"/>
      <c r="B100" s="34" t="s">
        <v>16</v>
      </c>
      <c r="C100" s="35">
        <v>1061.8399999999999</v>
      </c>
      <c r="D100" s="35">
        <v>21653.1</v>
      </c>
      <c r="E100" s="64"/>
    </row>
    <row r="101" spans="1:6" ht="20.100000000000001" customHeight="1" x14ac:dyDescent="0.25">
      <c r="A101" s="63"/>
      <c r="B101" s="36" t="s">
        <v>11</v>
      </c>
      <c r="C101" s="36">
        <v>54931262.229999997</v>
      </c>
      <c r="D101" s="36">
        <v>48196551.68</v>
      </c>
      <c r="E101" s="64"/>
    </row>
    <row r="102" spans="1:6" ht="20.100000000000001" customHeight="1" x14ac:dyDescent="0.25">
      <c r="A102" s="63"/>
      <c r="B102" s="26" t="s">
        <v>70</v>
      </c>
      <c r="C102" s="81">
        <f>SUM(C94:C101)</f>
        <v>355018173.56</v>
      </c>
      <c r="D102" s="81">
        <f>SUM(D94:D101)</f>
        <v>360083789.94</v>
      </c>
      <c r="E102" s="64"/>
      <c r="F102" s="9"/>
    </row>
    <row r="103" spans="1:6" ht="20.100000000000001" customHeight="1" x14ac:dyDescent="0.25">
      <c r="A103" s="63"/>
      <c r="B103" s="71"/>
      <c r="C103" s="83"/>
      <c r="D103" s="83"/>
      <c r="E103" s="72"/>
      <c r="F103" s="9"/>
    </row>
    <row r="104" spans="1:6" ht="20.100000000000001" customHeight="1" x14ac:dyDescent="0.25">
      <c r="A104" s="63"/>
      <c r="B104" s="93" t="s">
        <v>52</v>
      </c>
      <c r="C104" s="82"/>
      <c r="D104" s="82">
        <f>D91-D102</f>
        <v>5903021.5200000405</v>
      </c>
      <c r="E104" s="64"/>
      <c r="F104" s="9"/>
    </row>
    <row r="105" spans="1:6" ht="20.100000000000001" customHeight="1" thickBot="1" x14ac:dyDescent="0.3">
      <c r="A105" s="63"/>
      <c r="B105" s="38" t="s">
        <v>94</v>
      </c>
      <c r="C105" s="103"/>
      <c r="D105" s="77">
        <v>132170212.76000001</v>
      </c>
      <c r="E105" s="64"/>
    </row>
    <row r="106" spans="1:6" ht="20.100000000000001" customHeight="1" thickTop="1" x14ac:dyDescent="0.25">
      <c r="A106" s="63"/>
      <c r="B106" s="73" t="s">
        <v>28</v>
      </c>
      <c r="C106" s="78"/>
      <c r="D106" s="78">
        <f>D105+D104</f>
        <v>138073234.28000003</v>
      </c>
      <c r="E106" s="64"/>
    </row>
    <row r="107" spans="1:6" ht="20.100000000000001" customHeight="1" thickBot="1" x14ac:dyDescent="0.3">
      <c r="A107" s="63"/>
      <c r="B107" s="76" t="s">
        <v>93</v>
      </c>
      <c r="C107" s="77"/>
      <c r="D107" s="77">
        <v>128674430.72</v>
      </c>
      <c r="E107" s="65"/>
    </row>
    <row r="108" spans="1:6" ht="20.100000000000001" customHeight="1" thickTop="1" x14ac:dyDescent="0.25">
      <c r="A108" s="63"/>
      <c r="B108" s="73" t="s">
        <v>92</v>
      </c>
      <c r="C108" s="75"/>
      <c r="D108" s="75">
        <f>D109</f>
        <v>390731.26</v>
      </c>
      <c r="E108" s="65"/>
    </row>
    <row r="109" spans="1:6" ht="20.100000000000001" customHeight="1" x14ac:dyDescent="0.25">
      <c r="A109" s="63"/>
      <c r="B109" s="74" t="s">
        <v>91</v>
      </c>
      <c r="C109" s="36"/>
      <c r="D109" s="36">
        <v>390731.26</v>
      </c>
      <c r="E109" s="65"/>
    </row>
    <row r="110" spans="1:6" ht="21.75" customHeight="1" x14ac:dyDescent="0.25">
      <c r="A110" s="63"/>
      <c r="B110" s="39" t="s">
        <v>90</v>
      </c>
      <c r="C110" s="69"/>
      <c r="D110" s="69">
        <v>-102835444.79000001</v>
      </c>
      <c r="E110" s="64"/>
    </row>
    <row r="111" spans="1:6" ht="20.100000000000001" customHeight="1" x14ac:dyDescent="0.25">
      <c r="A111" s="63"/>
      <c r="B111" s="79" t="s">
        <v>89</v>
      </c>
      <c r="C111" s="80"/>
      <c r="D111" s="80">
        <f>D110+D108</f>
        <v>-102444713.53</v>
      </c>
      <c r="E111" s="64"/>
    </row>
    <row r="112" spans="1:6" ht="17.399999999999999" customHeight="1" x14ac:dyDescent="0.25">
      <c r="A112" s="66"/>
      <c r="B112" s="92" t="s">
        <v>88</v>
      </c>
      <c r="C112" s="67"/>
      <c r="D112" s="67"/>
      <c r="E112" s="68"/>
    </row>
  </sheetData>
  <mergeCells count="1">
    <mergeCell ref="B51:D51"/>
  </mergeCells>
  <printOptions horizontalCentered="1"/>
  <pageMargins left="0.59055118110236227" right="0.59055118110236227" top="0.59055118110236227" bottom="0.59055118110236227" header="0" footer="0"/>
  <pageSetup scale="86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1"/>
  <sheetViews>
    <sheetView zoomScale="80" zoomScaleNormal="80" workbookViewId="0">
      <selection activeCell="H15" sqref="H15"/>
    </sheetView>
  </sheetViews>
  <sheetFormatPr defaultColWidth="11.44140625" defaultRowHeight="13.2" x14ac:dyDescent="0.25"/>
  <cols>
    <col min="1" max="1" width="0.5546875" style="3" customWidth="1"/>
    <col min="2" max="2" width="73.88671875" style="3" customWidth="1"/>
    <col min="3" max="4" width="18.5546875" style="4" customWidth="1"/>
    <col min="5" max="5" width="1.33203125" style="3" customWidth="1"/>
    <col min="6" max="6" width="11.44140625" style="3"/>
    <col min="7" max="7" width="13.5546875" style="3" bestFit="1" customWidth="1"/>
    <col min="8" max="16384" width="11.44140625" style="3"/>
  </cols>
  <sheetData>
    <row r="1" spans="1:5" ht="3.75" customHeight="1" x14ac:dyDescent="0.25">
      <c r="A1" s="40"/>
      <c r="B1" s="41"/>
      <c r="C1" s="42"/>
      <c r="D1" s="42"/>
      <c r="E1" s="43"/>
    </row>
    <row r="2" spans="1:5" ht="19.5" customHeight="1" x14ac:dyDescent="0.25">
      <c r="A2" s="44"/>
      <c r="B2" s="37" t="s">
        <v>21</v>
      </c>
      <c r="C2" s="7"/>
      <c r="D2" s="7"/>
      <c r="E2" s="45"/>
    </row>
    <row r="3" spans="1:5" x14ac:dyDescent="0.25">
      <c r="A3" s="44"/>
      <c r="B3" s="8"/>
      <c r="C3" s="7"/>
      <c r="D3" s="7"/>
      <c r="E3" s="45"/>
    </row>
    <row r="4" spans="1:5" ht="20.100000000000001" customHeight="1" x14ac:dyDescent="0.25">
      <c r="A4" s="46"/>
      <c r="B4" s="95" t="s">
        <v>27</v>
      </c>
      <c r="C4" s="27">
        <v>2018</v>
      </c>
      <c r="D4" s="27">
        <v>2019</v>
      </c>
      <c r="E4" s="47"/>
    </row>
    <row r="5" spans="1:5" ht="20.100000000000001" customHeight="1" x14ac:dyDescent="0.25">
      <c r="A5" s="46"/>
      <c r="B5" s="96" t="s">
        <v>73</v>
      </c>
      <c r="C5" s="97">
        <f>C6+C10+C16+C17</f>
        <v>334373639.63999999</v>
      </c>
      <c r="D5" s="97">
        <f>D6+D10+D16+D17</f>
        <v>370543049.41999996</v>
      </c>
      <c r="E5" s="47"/>
    </row>
    <row r="6" spans="1:5" ht="20.100000000000001" customHeight="1" x14ac:dyDescent="0.25">
      <c r="A6" s="46"/>
      <c r="B6" s="90" t="s">
        <v>53</v>
      </c>
      <c r="C6" s="91">
        <v>1916115.01</v>
      </c>
      <c r="D6" s="91">
        <v>45523717.979999997</v>
      </c>
      <c r="E6" s="47"/>
    </row>
    <row r="7" spans="1:5" ht="20.100000000000001" customHeight="1" x14ac:dyDescent="0.25">
      <c r="A7" s="46"/>
      <c r="B7" s="86" t="s">
        <v>54</v>
      </c>
      <c r="C7" s="88">
        <v>367470.89</v>
      </c>
      <c r="D7" s="88">
        <v>324980.83</v>
      </c>
      <c r="E7" s="47"/>
    </row>
    <row r="8" spans="1:5" ht="20.100000000000001" customHeight="1" x14ac:dyDescent="0.25">
      <c r="A8" s="46"/>
      <c r="B8" s="87" t="s">
        <v>55</v>
      </c>
      <c r="C8" s="89">
        <v>1500081.44</v>
      </c>
      <c r="D8" s="89">
        <v>45198737.149999999</v>
      </c>
      <c r="E8" s="47"/>
    </row>
    <row r="9" spans="1:5" ht="20.100000000000001" customHeight="1" x14ac:dyDescent="0.25">
      <c r="A9" s="46"/>
      <c r="B9" s="86" t="s">
        <v>56</v>
      </c>
      <c r="C9" s="88">
        <v>48562.68</v>
      </c>
      <c r="D9" s="94"/>
      <c r="E9" s="47"/>
    </row>
    <row r="10" spans="1:5" ht="20.100000000000001" customHeight="1" x14ac:dyDescent="0.25">
      <c r="A10" s="46"/>
      <c r="B10" s="90" t="s">
        <v>0</v>
      </c>
      <c r="C10" s="91">
        <v>328532564.31999999</v>
      </c>
      <c r="D10" s="91">
        <v>322071385.70999998</v>
      </c>
      <c r="E10" s="47"/>
    </row>
    <row r="11" spans="1:5" ht="20.100000000000001" customHeight="1" x14ac:dyDescent="0.25">
      <c r="A11" s="46"/>
      <c r="B11" s="86" t="s">
        <v>57</v>
      </c>
      <c r="C11" s="88">
        <v>40622710.920000002</v>
      </c>
      <c r="D11" s="88">
        <v>40622710.920000002</v>
      </c>
      <c r="E11" s="47"/>
    </row>
    <row r="12" spans="1:5" ht="20.100000000000001" customHeight="1" x14ac:dyDescent="0.25">
      <c r="A12" s="46"/>
      <c r="B12" s="87" t="s">
        <v>58</v>
      </c>
      <c r="C12" s="89">
        <v>266753890.19999999</v>
      </c>
      <c r="D12" s="89">
        <v>260955956.25</v>
      </c>
      <c r="E12" s="47"/>
    </row>
    <row r="13" spans="1:5" ht="20.100000000000001" customHeight="1" x14ac:dyDescent="0.25">
      <c r="A13" s="46"/>
      <c r="B13" s="86" t="s">
        <v>60</v>
      </c>
      <c r="C13" s="88">
        <v>8201356.5899999999</v>
      </c>
      <c r="D13" s="88">
        <v>7778271.1399999997</v>
      </c>
      <c r="E13" s="47"/>
    </row>
    <row r="14" spans="1:5" ht="20.100000000000001" customHeight="1" x14ac:dyDescent="0.25">
      <c r="A14" s="46"/>
      <c r="B14" s="87" t="s">
        <v>59</v>
      </c>
      <c r="C14" s="89">
        <v>12134342.18</v>
      </c>
      <c r="D14" s="89">
        <v>11840686.439999999</v>
      </c>
      <c r="E14" s="47"/>
    </row>
    <row r="15" spans="1:5" ht="20.100000000000001" customHeight="1" x14ac:dyDescent="0.25">
      <c r="A15" s="46"/>
      <c r="B15" s="86" t="s">
        <v>61</v>
      </c>
      <c r="C15" s="88">
        <v>820264.43</v>
      </c>
      <c r="D15" s="88">
        <v>873760.96</v>
      </c>
      <c r="E15" s="47"/>
    </row>
    <row r="16" spans="1:5" ht="20.100000000000001" customHeight="1" x14ac:dyDescent="0.25">
      <c r="A16" s="46"/>
      <c r="B16" s="90" t="s">
        <v>29</v>
      </c>
      <c r="C16" s="91">
        <v>1194668.45</v>
      </c>
      <c r="D16" s="91">
        <v>1194668.45</v>
      </c>
      <c r="E16" s="47"/>
    </row>
    <row r="17" spans="1:5" ht="20.100000000000001" customHeight="1" x14ac:dyDescent="0.25">
      <c r="A17" s="46"/>
      <c r="B17" s="75" t="s">
        <v>30</v>
      </c>
      <c r="C17" s="75">
        <v>2730291.86</v>
      </c>
      <c r="D17" s="75">
        <v>1753277.28</v>
      </c>
      <c r="E17" s="47"/>
    </row>
    <row r="18" spans="1:5" ht="20.100000000000001" customHeight="1" x14ac:dyDescent="0.25">
      <c r="A18" s="46"/>
      <c r="B18" s="96" t="s">
        <v>74</v>
      </c>
      <c r="C18" s="97">
        <f>C19+C22+C23+C24</f>
        <v>46313541.290000007</v>
      </c>
      <c r="D18" s="97">
        <f>D19+D22+D23+D24</f>
        <v>39257432.809999995</v>
      </c>
      <c r="E18" s="47"/>
    </row>
    <row r="19" spans="1:5" ht="20.100000000000001" customHeight="1" x14ac:dyDescent="0.25">
      <c r="A19" s="46"/>
      <c r="B19" s="90" t="s">
        <v>31</v>
      </c>
      <c r="C19" s="91">
        <v>43187516.880000003</v>
      </c>
      <c r="D19" s="91">
        <v>35880105.729999997</v>
      </c>
      <c r="E19" s="47"/>
    </row>
    <row r="20" spans="1:5" ht="20.100000000000001" customHeight="1" x14ac:dyDescent="0.25">
      <c r="A20" s="46"/>
      <c r="B20" s="86" t="s">
        <v>62</v>
      </c>
      <c r="C20" s="88">
        <v>42402398.270000003</v>
      </c>
      <c r="D20" s="88">
        <v>35249570.609999999</v>
      </c>
      <c r="E20" s="47"/>
    </row>
    <row r="21" spans="1:5" ht="20.100000000000001" customHeight="1" x14ac:dyDescent="0.25">
      <c r="A21" s="46"/>
      <c r="B21" s="87" t="s">
        <v>63</v>
      </c>
      <c r="C21" s="89">
        <v>785118.61</v>
      </c>
      <c r="D21" s="89">
        <v>630535.12</v>
      </c>
      <c r="E21" s="47"/>
    </row>
    <row r="22" spans="1:5" ht="20.100000000000001" customHeight="1" x14ac:dyDescent="0.25">
      <c r="A22" s="46"/>
      <c r="B22" s="75" t="s">
        <v>72</v>
      </c>
      <c r="C22" s="75">
        <v>39289.589999999997</v>
      </c>
      <c r="D22" s="75">
        <v>39289.589999999997</v>
      </c>
      <c r="E22" s="47"/>
    </row>
    <row r="23" spans="1:5" ht="20.100000000000001" customHeight="1" x14ac:dyDescent="0.25">
      <c r="A23" s="46"/>
      <c r="B23" s="90" t="s">
        <v>32</v>
      </c>
      <c r="C23" s="91">
        <v>1756062.32</v>
      </c>
      <c r="D23" s="91">
        <v>1977811.87</v>
      </c>
      <c r="E23" s="47"/>
    </row>
    <row r="24" spans="1:5" ht="20.100000000000001" customHeight="1" x14ac:dyDescent="0.25">
      <c r="A24" s="46"/>
      <c r="B24" s="75" t="s">
        <v>64</v>
      </c>
      <c r="C24" s="75">
        <v>1330672.5</v>
      </c>
      <c r="D24" s="75">
        <v>1360225.62</v>
      </c>
      <c r="E24" s="47"/>
    </row>
    <row r="25" spans="1:5" ht="20.100000000000001" customHeight="1" x14ac:dyDescent="0.25">
      <c r="A25" s="46"/>
      <c r="B25" s="28" t="s">
        <v>17</v>
      </c>
      <c r="C25" s="29">
        <f>C6+C10+C16+C17+C19+C24+C23+C22</f>
        <v>380687180.92999995</v>
      </c>
      <c r="D25" s="29">
        <f>D6+D10+D16+D17+D19+D24+D23+D22</f>
        <v>409800482.22999996</v>
      </c>
      <c r="E25" s="47"/>
    </row>
    <row r="26" spans="1:5" x14ac:dyDescent="0.25">
      <c r="A26" s="48"/>
      <c r="B26" s="10"/>
      <c r="C26" s="11"/>
      <c r="D26" s="11"/>
      <c r="E26" s="49"/>
    </row>
    <row r="27" spans="1:5" ht="3.9" customHeight="1" x14ac:dyDescent="0.25">
      <c r="A27" s="44"/>
      <c r="B27" s="8"/>
      <c r="C27" s="7"/>
      <c r="D27" s="7"/>
      <c r="E27" s="45"/>
    </row>
    <row r="28" spans="1:5" ht="20.100000000000001" customHeight="1" x14ac:dyDescent="0.25">
      <c r="A28" s="46"/>
      <c r="B28" s="26" t="s">
        <v>26</v>
      </c>
      <c r="C28" s="27">
        <v>2018</v>
      </c>
      <c r="D28" s="27">
        <v>2019</v>
      </c>
      <c r="E28" s="47"/>
    </row>
    <row r="29" spans="1:5" ht="20.100000000000001" customHeight="1" x14ac:dyDescent="0.25">
      <c r="A29" s="46"/>
      <c r="B29" s="96" t="s">
        <v>75</v>
      </c>
      <c r="C29" s="97">
        <f>C30+C32+C33+C34</f>
        <v>169524833.81</v>
      </c>
      <c r="D29" s="97">
        <f>D30+D32+D33+D34</f>
        <v>229283269.15000004</v>
      </c>
      <c r="E29" s="47"/>
    </row>
    <row r="30" spans="1:5" ht="20.100000000000001" customHeight="1" x14ac:dyDescent="0.25">
      <c r="A30" s="46"/>
      <c r="B30" s="90" t="s">
        <v>40</v>
      </c>
      <c r="C30" s="91">
        <v>145814114</v>
      </c>
      <c r="D30" s="91">
        <v>0</v>
      </c>
      <c r="E30" s="47"/>
    </row>
    <row r="31" spans="1:5" ht="20.100000000000001" customHeight="1" x14ac:dyDescent="0.25">
      <c r="A31" s="46"/>
      <c r="B31" s="75" t="s">
        <v>78</v>
      </c>
      <c r="C31" s="75">
        <f>C32+C33</f>
        <v>-161225472.66999999</v>
      </c>
      <c r="D31" s="75">
        <f>D32+D33</f>
        <v>-67849225.320000008</v>
      </c>
      <c r="E31" s="47"/>
    </row>
    <row r="32" spans="1:5" ht="20.100000000000001" customHeight="1" x14ac:dyDescent="0.25">
      <c r="A32" s="46"/>
      <c r="B32" s="98" t="s">
        <v>41</v>
      </c>
      <c r="C32" s="89">
        <v>-175643808.50999999</v>
      </c>
      <c r="D32" s="89">
        <v>-74212534.560000002</v>
      </c>
      <c r="E32" s="47"/>
    </row>
    <row r="33" spans="1:5" ht="20.100000000000001" customHeight="1" x14ac:dyDescent="0.25">
      <c r="A33" s="46"/>
      <c r="B33" s="99" t="s">
        <v>1</v>
      </c>
      <c r="C33" s="88">
        <v>14418335.84</v>
      </c>
      <c r="D33" s="88">
        <v>6363309.2400000002</v>
      </c>
      <c r="E33" s="47"/>
    </row>
    <row r="34" spans="1:5" ht="20.100000000000001" customHeight="1" x14ac:dyDescent="0.25">
      <c r="A34" s="46"/>
      <c r="B34" s="90" t="s">
        <v>39</v>
      </c>
      <c r="C34" s="91">
        <v>184936192.47999999</v>
      </c>
      <c r="D34" s="91">
        <v>297132494.47000003</v>
      </c>
      <c r="E34" s="47"/>
    </row>
    <row r="35" spans="1:5" ht="20.100000000000001" customHeight="1" x14ac:dyDescent="0.25">
      <c r="A35" s="46"/>
      <c r="B35" s="96" t="s">
        <v>76</v>
      </c>
      <c r="C35" s="97">
        <f>C36+C37+C38</f>
        <v>64871880.390000001</v>
      </c>
      <c r="D35" s="97">
        <f>D36+D37+D38</f>
        <v>34229955.859999999</v>
      </c>
      <c r="E35" s="47"/>
    </row>
    <row r="36" spans="1:5" ht="20.100000000000001" customHeight="1" x14ac:dyDescent="0.25">
      <c r="A36" s="46"/>
      <c r="B36" s="90" t="s">
        <v>38</v>
      </c>
      <c r="C36" s="91">
        <v>27909890.359999999</v>
      </c>
      <c r="D36" s="91">
        <v>8446554.1199999992</v>
      </c>
      <c r="E36" s="47"/>
    </row>
    <row r="37" spans="1:5" ht="20.100000000000001" customHeight="1" x14ac:dyDescent="0.25">
      <c r="A37" s="46"/>
      <c r="B37" s="75" t="s">
        <v>37</v>
      </c>
      <c r="C37" s="75">
        <v>36925787.810000002</v>
      </c>
      <c r="D37" s="75">
        <v>25749493.16</v>
      </c>
      <c r="E37" s="47"/>
    </row>
    <row r="38" spans="1:5" ht="20.100000000000001" customHeight="1" x14ac:dyDescent="0.25">
      <c r="A38" s="46"/>
      <c r="B38" s="90" t="s">
        <v>34</v>
      </c>
      <c r="C38" s="91">
        <v>36202.22</v>
      </c>
      <c r="D38" s="91">
        <v>33908.58</v>
      </c>
      <c r="E38" s="47"/>
    </row>
    <row r="39" spans="1:5" ht="20.100000000000001" customHeight="1" x14ac:dyDescent="0.25">
      <c r="A39" s="46"/>
      <c r="B39" s="96" t="s">
        <v>77</v>
      </c>
      <c r="C39" s="97">
        <f>C40+C41+C44+C45+C49</f>
        <v>146290466.73000002</v>
      </c>
      <c r="D39" s="97">
        <f>D40+D41+D44+D45+D49</f>
        <v>146287257.62</v>
      </c>
      <c r="E39" s="47"/>
    </row>
    <row r="40" spans="1:5" ht="20.100000000000001" customHeight="1" x14ac:dyDescent="0.25">
      <c r="A40" s="46"/>
      <c r="B40" s="90" t="s">
        <v>36</v>
      </c>
      <c r="C40" s="91">
        <v>12715678.6</v>
      </c>
      <c r="D40" s="91">
        <v>10900561.970000001</v>
      </c>
      <c r="E40" s="47"/>
    </row>
    <row r="41" spans="1:5" ht="20.100000000000001" customHeight="1" x14ac:dyDescent="0.25">
      <c r="A41" s="46"/>
      <c r="B41" s="75" t="s">
        <v>35</v>
      </c>
      <c r="C41" s="75">
        <v>62120439.130000003</v>
      </c>
      <c r="D41" s="75">
        <v>67775547.359999999</v>
      </c>
      <c r="E41" s="47"/>
    </row>
    <row r="42" spans="1:5" ht="20.100000000000001" customHeight="1" x14ac:dyDescent="0.25">
      <c r="A42" s="46"/>
      <c r="B42" s="87" t="s">
        <v>65</v>
      </c>
      <c r="C42" s="89">
        <v>23970860.73</v>
      </c>
      <c r="D42" s="89">
        <v>21602491.969999999</v>
      </c>
      <c r="E42" s="47"/>
    </row>
    <row r="43" spans="1:5" ht="20.100000000000001" customHeight="1" x14ac:dyDescent="0.25">
      <c r="A43" s="46"/>
      <c r="B43" s="86" t="s">
        <v>66</v>
      </c>
      <c r="C43" s="88">
        <v>38149578.399999999</v>
      </c>
      <c r="D43" s="88">
        <v>46173055.390000001</v>
      </c>
      <c r="E43" s="47"/>
    </row>
    <row r="44" spans="1:5" ht="20.100000000000001" customHeight="1" x14ac:dyDescent="0.25">
      <c r="A44" s="46"/>
      <c r="B44" s="90" t="s">
        <v>34</v>
      </c>
      <c r="C44" s="91">
        <v>1566780.49</v>
      </c>
      <c r="D44" s="91">
        <v>1733071.5</v>
      </c>
      <c r="E44" s="47"/>
    </row>
    <row r="45" spans="1:5" ht="20.100000000000001" customHeight="1" x14ac:dyDescent="0.25">
      <c r="A45" s="46"/>
      <c r="B45" s="75" t="s">
        <v>33</v>
      </c>
      <c r="C45" s="75">
        <v>24522563.370000001</v>
      </c>
      <c r="D45" s="75">
        <v>21536016.489999998</v>
      </c>
      <c r="E45" s="47"/>
    </row>
    <row r="46" spans="1:5" ht="20.100000000000001" customHeight="1" x14ac:dyDescent="0.25">
      <c r="A46" s="46"/>
      <c r="B46" s="87" t="s">
        <v>67</v>
      </c>
      <c r="C46" s="89">
        <v>9767041.6899999995</v>
      </c>
      <c r="D46" s="89">
        <v>5780681.0300000003</v>
      </c>
      <c r="E46" s="47"/>
    </row>
    <row r="47" spans="1:5" ht="20.100000000000001" customHeight="1" x14ac:dyDescent="0.25">
      <c r="A47" s="46"/>
      <c r="B47" s="86" t="s">
        <v>68</v>
      </c>
      <c r="C47" s="88">
        <v>729248.96</v>
      </c>
      <c r="D47" s="88">
        <v>1299030.25</v>
      </c>
      <c r="E47" s="47"/>
    </row>
    <row r="48" spans="1:5" ht="20.100000000000001" customHeight="1" x14ac:dyDescent="0.25">
      <c r="A48" s="46"/>
      <c r="B48" s="87" t="s">
        <v>69</v>
      </c>
      <c r="C48" s="89">
        <v>14026272.720000001</v>
      </c>
      <c r="D48" s="89">
        <v>14456305.210000001</v>
      </c>
      <c r="E48" s="47"/>
    </row>
    <row r="49" spans="1:5" ht="20.100000000000001" customHeight="1" x14ac:dyDescent="0.25">
      <c r="A49" s="46"/>
      <c r="B49" s="75" t="s">
        <v>2</v>
      </c>
      <c r="C49" s="75">
        <v>45365005.140000001</v>
      </c>
      <c r="D49" s="75">
        <v>44342060.299999997</v>
      </c>
      <c r="E49" s="47"/>
    </row>
    <row r="50" spans="1:5" ht="20.100000000000001" customHeight="1" x14ac:dyDescent="0.25">
      <c r="A50" s="46"/>
      <c r="B50" s="26" t="s">
        <v>18</v>
      </c>
      <c r="C50" s="30">
        <f>C30+C32+C33+C34+C36+C37+C41+C45+C49+C44+C38+C40</f>
        <v>380687180.93000007</v>
      </c>
      <c r="D50" s="30">
        <f>D30+D32+D33+D34+D36+D37+D41+D45+D49+D44+D38+D40</f>
        <v>409800482.63000005</v>
      </c>
      <c r="E50" s="47"/>
    </row>
    <row r="51" spans="1:5" ht="30" customHeight="1" x14ac:dyDescent="0.25">
      <c r="A51" s="46"/>
      <c r="B51" s="124" t="s">
        <v>102</v>
      </c>
      <c r="C51" s="125"/>
      <c r="D51" s="104"/>
      <c r="E51" s="47"/>
    </row>
    <row r="52" spans="1:5" ht="0.75" customHeight="1" x14ac:dyDescent="0.25">
      <c r="A52" s="50"/>
      <c r="B52" s="51"/>
      <c r="C52" s="52"/>
      <c r="D52" s="52"/>
      <c r="E52" s="53"/>
    </row>
    <row r="53" spans="1:5" ht="6.75" customHeight="1" thickBot="1" x14ac:dyDescent="0.3">
      <c r="B53" s="5"/>
      <c r="C53" s="6"/>
      <c r="D53" s="6"/>
    </row>
    <row r="54" spans="1:5" s="1" customFormat="1" ht="14.4" thickTop="1" thickBot="1" x14ac:dyDescent="0.3">
      <c r="A54" s="2"/>
      <c r="B54" s="22"/>
      <c r="C54" s="23"/>
      <c r="D54" s="23"/>
    </row>
    <row r="55" spans="1:5" ht="6.75" customHeight="1" thickTop="1" x14ac:dyDescent="0.25"/>
    <row r="56" spans="1:5" ht="3.9" customHeight="1" x14ac:dyDescent="0.25">
      <c r="A56" s="40"/>
      <c r="B56" s="55"/>
      <c r="C56" s="42"/>
      <c r="D56" s="42"/>
      <c r="E56" s="43"/>
    </row>
    <row r="57" spans="1:5" ht="15" customHeight="1" x14ac:dyDescent="0.25">
      <c r="A57" s="44"/>
      <c r="B57" s="54" t="s">
        <v>25</v>
      </c>
      <c r="C57" s="7"/>
      <c r="D57" s="7"/>
      <c r="E57" s="45"/>
    </row>
    <row r="58" spans="1:5" ht="15" customHeight="1" x14ac:dyDescent="0.25">
      <c r="A58" s="44"/>
      <c r="B58" s="12"/>
      <c r="C58" s="7"/>
      <c r="D58" s="7"/>
      <c r="E58" s="45"/>
    </row>
    <row r="59" spans="1:5" ht="20.100000000000001" customHeight="1" x14ac:dyDescent="0.25">
      <c r="A59" s="46"/>
      <c r="B59" s="26" t="s">
        <v>24</v>
      </c>
      <c r="C59" s="27">
        <v>2018</v>
      </c>
      <c r="D59" s="27">
        <v>2019</v>
      </c>
      <c r="E59" s="47"/>
    </row>
    <row r="60" spans="1:5" ht="20.100000000000001" customHeight="1" x14ac:dyDescent="0.25">
      <c r="A60" s="46"/>
      <c r="B60" s="36" t="s">
        <v>42</v>
      </c>
      <c r="C60" s="36">
        <v>259095216.86000001</v>
      </c>
      <c r="D60" s="36">
        <v>217276750.22</v>
      </c>
      <c r="E60" s="47"/>
    </row>
    <row r="61" spans="1:5" ht="20.100000000000001" customHeight="1" x14ac:dyDescent="0.25">
      <c r="A61" s="46"/>
      <c r="B61" s="84" t="s">
        <v>43</v>
      </c>
      <c r="C61" s="35">
        <v>81808746.810000002</v>
      </c>
      <c r="D61" s="35">
        <v>88263976.069999993</v>
      </c>
      <c r="E61" s="47"/>
    </row>
    <row r="62" spans="1:5" ht="20.100000000000001" customHeight="1" x14ac:dyDescent="0.25">
      <c r="A62" s="46"/>
      <c r="B62" s="85" t="s">
        <v>3</v>
      </c>
      <c r="C62" s="36">
        <v>4600158.28</v>
      </c>
      <c r="D62" s="36">
        <v>5504304.2000000002</v>
      </c>
      <c r="E62" s="47"/>
    </row>
    <row r="63" spans="1:5" ht="20.100000000000001" customHeight="1" x14ac:dyDescent="0.25">
      <c r="A63" s="46"/>
      <c r="B63" s="84" t="s">
        <v>44</v>
      </c>
      <c r="C63" s="35">
        <v>1657076.28</v>
      </c>
      <c r="D63" s="35">
        <v>2134690.33</v>
      </c>
      <c r="E63" s="47"/>
    </row>
    <row r="64" spans="1:5" ht="20.100000000000001" customHeight="1" x14ac:dyDescent="0.25">
      <c r="A64" s="46"/>
      <c r="B64" s="26" t="s">
        <v>19</v>
      </c>
      <c r="C64" s="30">
        <f>SUM(C60:C63)</f>
        <v>347161198.22999996</v>
      </c>
      <c r="D64" s="30">
        <f>SUM(D60:D63)</f>
        <v>313179720.81999993</v>
      </c>
      <c r="E64" s="47"/>
    </row>
    <row r="65" spans="1:6" x14ac:dyDescent="0.25">
      <c r="A65" s="46"/>
      <c r="B65" s="13"/>
      <c r="C65" s="14"/>
      <c r="D65" s="14"/>
      <c r="E65" s="47"/>
    </row>
    <row r="66" spans="1:6" ht="20.100000000000001" customHeight="1" x14ac:dyDescent="0.25">
      <c r="A66" s="46"/>
      <c r="B66" s="26" t="s">
        <v>23</v>
      </c>
      <c r="C66" s="27">
        <v>2018</v>
      </c>
      <c r="D66" s="27">
        <v>2019</v>
      </c>
      <c r="E66" s="47"/>
    </row>
    <row r="67" spans="1:6" ht="20.100000000000001" customHeight="1" x14ac:dyDescent="0.25">
      <c r="A67" s="46"/>
      <c r="B67" s="85" t="s">
        <v>4</v>
      </c>
      <c r="C67" s="36">
        <v>223853353.03999999</v>
      </c>
      <c r="D67" s="36">
        <v>218408722.96000001</v>
      </c>
      <c r="E67" s="47"/>
    </row>
    <row r="68" spans="1:6" ht="20.100000000000001" customHeight="1" x14ac:dyDescent="0.25">
      <c r="A68" s="46"/>
      <c r="B68" s="84" t="s">
        <v>45</v>
      </c>
      <c r="C68" s="35">
        <v>26294845.760000002</v>
      </c>
      <c r="D68" s="35">
        <v>23698075.100000001</v>
      </c>
      <c r="E68" s="47"/>
    </row>
    <row r="69" spans="1:6" ht="20.100000000000001" customHeight="1" x14ac:dyDescent="0.25">
      <c r="A69" s="46"/>
      <c r="B69" s="85" t="s">
        <v>46</v>
      </c>
      <c r="C69" s="36">
        <v>48085810.390000001</v>
      </c>
      <c r="D69" s="36">
        <v>48772468.880000003</v>
      </c>
      <c r="E69" s="47"/>
    </row>
    <row r="70" spans="1:6" ht="20.100000000000001" customHeight="1" x14ac:dyDescent="0.25">
      <c r="A70" s="46"/>
      <c r="B70" s="34" t="s">
        <v>47</v>
      </c>
      <c r="C70" s="35">
        <v>13414894.029999999</v>
      </c>
      <c r="D70" s="35">
        <v>13016288.5</v>
      </c>
      <c r="E70" s="47"/>
    </row>
    <row r="71" spans="1:6" ht="20.100000000000001" customHeight="1" x14ac:dyDescent="0.25">
      <c r="A71" s="46"/>
      <c r="B71" s="36" t="s">
        <v>49</v>
      </c>
      <c r="C71" s="36">
        <v>19584583.449999999</v>
      </c>
      <c r="D71" s="36">
        <v>1770307</v>
      </c>
      <c r="E71" s="47"/>
    </row>
    <row r="72" spans="1:6" ht="20.100000000000001" customHeight="1" x14ac:dyDescent="0.25">
      <c r="A72" s="46"/>
      <c r="B72" s="34" t="s">
        <v>5</v>
      </c>
      <c r="C72" s="35">
        <v>1509375.72</v>
      </c>
      <c r="D72" s="35">
        <v>1154311.3500000001</v>
      </c>
      <c r="E72" s="47"/>
    </row>
    <row r="73" spans="1:6" ht="20.100000000000001" customHeight="1" x14ac:dyDescent="0.25">
      <c r="A73" s="46"/>
      <c r="B73" s="26" t="s">
        <v>20</v>
      </c>
      <c r="C73" s="30">
        <f>SUM(C67:C72)</f>
        <v>332742862.38999999</v>
      </c>
      <c r="D73" s="30">
        <f>SUM(D67:D72)</f>
        <v>306820173.79000002</v>
      </c>
      <c r="E73" s="47"/>
    </row>
    <row r="74" spans="1:6" x14ac:dyDescent="0.25">
      <c r="A74" s="46"/>
      <c r="B74" s="15"/>
      <c r="C74" s="16"/>
      <c r="D74" s="16"/>
      <c r="E74" s="47"/>
    </row>
    <row r="75" spans="1:6" ht="20.100000000000001" customHeight="1" x14ac:dyDescent="0.25">
      <c r="A75" s="46"/>
      <c r="B75" s="31" t="s">
        <v>48</v>
      </c>
      <c r="C75" s="32">
        <f>C64-C73</f>
        <v>14418335.839999974</v>
      </c>
      <c r="D75" s="32">
        <f>D64-D73</f>
        <v>6359547.0299999118</v>
      </c>
      <c r="E75" s="47"/>
    </row>
    <row r="76" spans="1:6" ht="3.9" customHeight="1" x14ac:dyDescent="0.25">
      <c r="A76" s="50"/>
      <c r="B76" s="51"/>
      <c r="C76" s="52"/>
      <c r="D76" s="52"/>
      <c r="E76" s="53"/>
    </row>
    <row r="77" spans="1:6" ht="12" customHeight="1" x14ac:dyDescent="0.25"/>
    <row r="78" spans="1:6" x14ac:dyDescent="0.25">
      <c r="B78" s="24"/>
      <c r="C78" s="25"/>
      <c r="D78" s="25"/>
    </row>
    <row r="79" spans="1:6" ht="6.75" customHeight="1" x14ac:dyDescent="0.25">
      <c r="B79" s="20"/>
      <c r="C79" s="21"/>
      <c r="D79" s="21"/>
      <c r="E79" s="21"/>
      <c r="F79" s="21"/>
    </row>
    <row r="80" spans="1:6" ht="3.75" customHeight="1" x14ac:dyDescent="0.25">
      <c r="A80" s="57"/>
      <c r="B80" s="58"/>
      <c r="C80" s="59"/>
      <c r="D80" s="59"/>
      <c r="E80" s="60"/>
    </row>
    <row r="81" spans="1:5" ht="17.25" customHeight="1" x14ac:dyDescent="0.25">
      <c r="A81" s="61"/>
      <c r="B81" s="56" t="s">
        <v>22</v>
      </c>
      <c r="C81" s="18"/>
      <c r="D81" s="18"/>
      <c r="E81" s="62"/>
    </row>
    <row r="82" spans="1:5" ht="12" customHeight="1" x14ac:dyDescent="0.25">
      <c r="A82" s="61"/>
      <c r="B82" s="8"/>
      <c r="C82" s="7"/>
      <c r="D82" s="7"/>
      <c r="E82" s="62"/>
    </row>
    <row r="83" spans="1:5" ht="20.100000000000001" customHeight="1" x14ac:dyDescent="0.25">
      <c r="A83" s="63"/>
      <c r="B83" s="33" t="s">
        <v>51</v>
      </c>
      <c r="C83" s="27">
        <v>2018</v>
      </c>
      <c r="D83" s="27">
        <v>2019</v>
      </c>
      <c r="E83" s="64"/>
    </row>
    <row r="84" spans="1:5" ht="20.100000000000001" customHeight="1" x14ac:dyDescent="0.25">
      <c r="A84" s="63"/>
      <c r="B84" s="34" t="s">
        <v>6</v>
      </c>
      <c r="C84" s="35">
        <v>84041616.329999998</v>
      </c>
      <c r="D84" s="35">
        <v>86346856.530000001</v>
      </c>
      <c r="E84" s="64"/>
    </row>
    <row r="85" spans="1:5" ht="20.100000000000001" customHeight="1" x14ac:dyDescent="0.25">
      <c r="A85" s="63"/>
      <c r="B85" s="36" t="s">
        <v>7</v>
      </c>
      <c r="C85" s="36">
        <v>172229498.84999999</v>
      </c>
      <c r="D85" s="36">
        <v>175534298.56999999</v>
      </c>
      <c r="E85" s="64"/>
    </row>
    <row r="86" spans="1:5" ht="20.100000000000001" customHeight="1" x14ac:dyDescent="0.25">
      <c r="A86" s="63"/>
      <c r="B86" s="34" t="s">
        <v>8</v>
      </c>
      <c r="C86" s="35">
        <v>3578232.65</v>
      </c>
      <c r="D86" s="35">
        <v>4092140.9</v>
      </c>
      <c r="E86" s="64"/>
    </row>
    <row r="87" spans="1:5" ht="20.100000000000001" customHeight="1" x14ac:dyDescent="0.25">
      <c r="A87" s="63"/>
      <c r="B87" s="36" t="s">
        <v>9</v>
      </c>
      <c r="C87" s="36">
        <v>44146534.270000003</v>
      </c>
      <c r="D87" s="36">
        <v>44410305.039999999</v>
      </c>
      <c r="E87" s="64"/>
    </row>
    <row r="88" spans="1:5" ht="20.100000000000001" customHeight="1" x14ac:dyDescent="0.25">
      <c r="A88" s="63"/>
      <c r="B88" s="34" t="s">
        <v>10</v>
      </c>
      <c r="C88" s="70">
        <v>48124.69</v>
      </c>
      <c r="D88" s="70">
        <v>9385.7999999999993</v>
      </c>
      <c r="E88" s="64"/>
    </row>
    <row r="89" spans="1:5" ht="20.100000000000001" customHeight="1" x14ac:dyDescent="0.25">
      <c r="A89" s="63"/>
      <c r="B89" s="36" t="s">
        <v>11</v>
      </c>
      <c r="C89" s="36">
        <v>5756</v>
      </c>
      <c r="D89" s="36">
        <v>38882669.719999999</v>
      </c>
      <c r="E89" s="64"/>
    </row>
    <row r="90" spans="1:5" ht="20.100000000000001" customHeight="1" x14ac:dyDescent="0.25">
      <c r="A90" s="63"/>
      <c r="B90" s="26" t="s">
        <v>71</v>
      </c>
      <c r="C90" s="30">
        <f>SUM(C84:C89)</f>
        <v>304049762.79000002</v>
      </c>
      <c r="D90" s="30">
        <f>SUM(D84:D89)</f>
        <v>349275656.56000006</v>
      </c>
      <c r="E90" s="64"/>
    </row>
    <row r="91" spans="1:5" ht="20.100000000000001" customHeight="1" x14ac:dyDescent="0.25">
      <c r="A91" s="63"/>
      <c r="B91" s="19"/>
      <c r="C91" s="17"/>
      <c r="D91" s="17"/>
      <c r="E91" s="64"/>
    </row>
    <row r="92" spans="1:5" ht="20.100000000000001" customHeight="1" x14ac:dyDescent="0.25">
      <c r="A92" s="63"/>
      <c r="B92" s="31" t="s">
        <v>50</v>
      </c>
      <c r="C92" s="27">
        <v>2018</v>
      </c>
      <c r="D92" s="27">
        <v>2019</v>
      </c>
      <c r="E92" s="64"/>
    </row>
    <row r="93" spans="1:5" ht="20.100000000000001" customHeight="1" x14ac:dyDescent="0.25">
      <c r="A93" s="63"/>
      <c r="B93" s="34" t="s">
        <v>12</v>
      </c>
      <c r="C93" s="35">
        <v>200628464.13</v>
      </c>
      <c r="D93" s="35">
        <v>207509604.53999999</v>
      </c>
      <c r="E93" s="64"/>
    </row>
    <row r="94" spans="1:5" ht="20.100000000000001" customHeight="1" x14ac:dyDescent="0.25">
      <c r="A94" s="63"/>
      <c r="B94" s="36" t="s">
        <v>13</v>
      </c>
      <c r="C94" s="36">
        <v>38583372.399999999</v>
      </c>
      <c r="D94" s="36">
        <v>40970206.380000003</v>
      </c>
      <c r="E94" s="64"/>
    </row>
    <row r="95" spans="1:5" ht="20.100000000000001" customHeight="1" x14ac:dyDescent="0.25">
      <c r="A95" s="63"/>
      <c r="B95" s="34" t="s">
        <v>14</v>
      </c>
      <c r="C95" s="35">
        <v>946069.52</v>
      </c>
      <c r="D95" s="35">
        <v>1279451.95</v>
      </c>
      <c r="E95" s="64"/>
    </row>
    <row r="96" spans="1:5" ht="20.100000000000001" customHeight="1" x14ac:dyDescent="0.25">
      <c r="A96" s="63"/>
      <c r="B96" s="36" t="s">
        <v>7</v>
      </c>
      <c r="C96" s="36">
        <v>15594843.23</v>
      </c>
      <c r="D96" s="36">
        <v>14421135.880000001</v>
      </c>
      <c r="E96" s="64"/>
    </row>
    <row r="97" spans="1:6" ht="20.100000000000001" customHeight="1" x14ac:dyDescent="0.25">
      <c r="A97" s="63"/>
      <c r="B97" s="34" t="s">
        <v>15</v>
      </c>
      <c r="C97" s="35">
        <v>27067941.82</v>
      </c>
      <c r="D97" s="35">
        <v>28332214.5</v>
      </c>
      <c r="E97" s="64"/>
    </row>
    <row r="98" spans="1:6" ht="20.100000000000001" customHeight="1" x14ac:dyDescent="0.25">
      <c r="A98" s="63"/>
      <c r="B98" s="36" t="s">
        <v>9</v>
      </c>
      <c r="C98" s="36">
        <v>11693681.109999999</v>
      </c>
      <c r="D98" s="36">
        <v>7573236.2400000002</v>
      </c>
      <c r="E98" s="64"/>
    </row>
    <row r="99" spans="1:6" ht="20.100000000000001" customHeight="1" x14ac:dyDescent="0.25">
      <c r="A99" s="63"/>
      <c r="B99" s="34" t="s">
        <v>16</v>
      </c>
      <c r="C99" s="35">
        <v>1196.4000000000001</v>
      </c>
      <c r="D99" s="35">
        <v>1061.8399999999999</v>
      </c>
      <c r="E99" s="64"/>
    </row>
    <row r="100" spans="1:6" ht="20.100000000000001" customHeight="1" x14ac:dyDescent="0.25">
      <c r="A100" s="63"/>
      <c r="B100" s="36" t="s">
        <v>11</v>
      </c>
      <c r="C100" s="36">
        <v>9831360.1500000004</v>
      </c>
      <c r="D100" s="36">
        <v>54931262.229999997</v>
      </c>
      <c r="E100" s="64"/>
    </row>
    <row r="101" spans="1:6" ht="20.100000000000001" customHeight="1" x14ac:dyDescent="0.25">
      <c r="A101" s="63"/>
      <c r="B101" s="26" t="s">
        <v>70</v>
      </c>
      <c r="C101" s="81">
        <f>SUM(C93:C100)</f>
        <v>304346928.75999999</v>
      </c>
      <c r="D101" s="81">
        <f>SUM(D93:D100)</f>
        <v>355018173.56</v>
      </c>
      <c r="E101" s="64"/>
      <c r="F101" s="9"/>
    </row>
    <row r="102" spans="1:6" ht="20.100000000000001" customHeight="1" x14ac:dyDescent="0.25">
      <c r="A102" s="63"/>
      <c r="B102" s="71"/>
      <c r="C102" s="83"/>
      <c r="D102" s="83"/>
      <c r="E102" s="72"/>
      <c r="F102" s="9"/>
    </row>
    <row r="103" spans="1:6" ht="20.100000000000001" customHeight="1" x14ac:dyDescent="0.25">
      <c r="A103" s="63"/>
      <c r="B103" s="93" t="s">
        <v>52</v>
      </c>
      <c r="C103" s="82"/>
      <c r="D103" s="82">
        <f>D90-D101</f>
        <v>-5742516.9999999404</v>
      </c>
      <c r="E103" s="64"/>
      <c r="F103" s="9"/>
    </row>
    <row r="104" spans="1:6" ht="20.100000000000001" customHeight="1" thickBot="1" x14ac:dyDescent="0.3">
      <c r="A104" s="63"/>
      <c r="B104" s="38" t="s">
        <v>101</v>
      </c>
      <c r="C104" s="103"/>
      <c r="D104" s="77">
        <v>132170212.76000001</v>
      </c>
      <c r="E104" s="64"/>
    </row>
    <row r="105" spans="1:6" ht="20.100000000000001" customHeight="1" thickTop="1" x14ac:dyDescent="0.25">
      <c r="A105" s="63"/>
      <c r="B105" s="73" t="s">
        <v>28</v>
      </c>
      <c r="C105" s="78"/>
      <c r="D105" s="78">
        <f>D104+D103</f>
        <v>126427695.76000006</v>
      </c>
      <c r="E105" s="64"/>
    </row>
    <row r="106" spans="1:6" ht="20.100000000000001" customHeight="1" thickBot="1" x14ac:dyDescent="0.3">
      <c r="A106" s="63"/>
      <c r="B106" s="76" t="s">
        <v>100</v>
      </c>
      <c r="C106" s="77"/>
      <c r="D106" s="77">
        <v>124026419.27</v>
      </c>
      <c r="E106" s="65"/>
    </row>
    <row r="107" spans="1:6" ht="20.100000000000001" customHeight="1" thickTop="1" x14ac:dyDescent="0.25">
      <c r="A107" s="63"/>
      <c r="B107" s="73" t="s">
        <v>99</v>
      </c>
      <c r="C107" s="75"/>
      <c r="D107" s="75">
        <f>D108</f>
        <v>1949324.53</v>
      </c>
      <c r="E107" s="65"/>
    </row>
    <row r="108" spans="1:6" ht="20.100000000000001" customHeight="1" x14ac:dyDescent="0.25">
      <c r="A108" s="63"/>
      <c r="B108" s="74" t="s">
        <v>98</v>
      </c>
      <c r="C108" s="36"/>
      <c r="D108" s="36">
        <f>1949324.53</f>
        <v>1949324.53</v>
      </c>
      <c r="E108" s="65"/>
    </row>
    <row r="109" spans="1:6" ht="21.75" customHeight="1" x14ac:dyDescent="0.25">
      <c r="A109" s="63"/>
      <c r="B109" s="39" t="s">
        <v>97</v>
      </c>
      <c r="C109" s="69"/>
      <c r="D109" s="69">
        <v>-104784769.31999999</v>
      </c>
      <c r="E109" s="64"/>
    </row>
    <row r="110" spans="1:6" ht="20.100000000000001" customHeight="1" x14ac:dyDescent="0.25">
      <c r="A110" s="63"/>
      <c r="B110" s="79" t="s">
        <v>96</v>
      </c>
      <c r="C110" s="80"/>
      <c r="D110" s="80">
        <f>D109+D107</f>
        <v>-102835444.78999999</v>
      </c>
      <c r="E110" s="64"/>
    </row>
    <row r="111" spans="1:6" ht="17.399999999999999" customHeight="1" x14ac:dyDescent="0.25">
      <c r="A111" s="66"/>
      <c r="B111" s="92" t="s">
        <v>95</v>
      </c>
      <c r="C111" s="67"/>
      <c r="D111" s="67"/>
      <c r="E111" s="68"/>
    </row>
  </sheetData>
  <mergeCells count="1">
    <mergeCell ref="B51:C51"/>
  </mergeCells>
  <printOptions horizontalCentered="1"/>
  <pageMargins left="0.59055118110236227" right="0.59055118110236227" top="0.59055118110236227" bottom="0.59055118110236227" header="0" footer="0"/>
  <pageSetup scale="86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6"/>
  <sheetViews>
    <sheetView zoomScaleNormal="100" workbookViewId="0">
      <selection activeCell="B2" sqref="B2"/>
    </sheetView>
  </sheetViews>
  <sheetFormatPr defaultColWidth="11.44140625" defaultRowHeight="13.2" x14ac:dyDescent="0.25"/>
  <cols>
    <col min="1" max="1" width="0.5546875" style="3" customWidth="1"/>
    <col min="2" max="2" width="62.33203125" style="3" customWidth="1"/>
    <col min="3" max="4" width="18.5546875" style="4" customWidth="1"/>
    <col min="5" max="5" width="1" style="3" customWidth="1"/>
    <col min="6" max="6" width="11.44140625" style="3"/>
    <col min="7" max="7" width="13.5546875" style="3" bestFit="1" customWidth="1"/>
    <col min="8" max="16384" width="11.44140625" style="3"/>
  </cols>
  <sheetData>
    <row r="1" spans="1:5" ht="3.75" customHeight="1" x14ac:dyDescent="0.25">
      <c r="A1" s="40"/>
      <c r="B1" s="41"/>
      <c r="C1" s="42"/>
      <c r="D1" s="42"/>
      <c r="E1" s="43"/>
    </row>
    <row r="2" spans="1:5" ht="19.5" customHeight="1" x14ac:dyDescent="0.25">
      <c r="A2" s="44"/>
      <c r="B2" s="37" t="s">
        <v>21</v>
      </c>
      <c r="C2" s="7"/>
      <c r="D2" s="7"/>
      <c r="E2" s="45"/>
    </row>
    <row r="3" spans="1:5" x14ac:dyDescent="0.25">
      <c r="A3" s="44"/>
      <c r="B3" s="8"/>
      <c r="C3" s="7"/>
      <c r="D3" s="7"/>
      <c r="E3" s="45"/>
    </row>
    <row r="4" spans="1:5" ht="20.100000000000001" customHeight="1" x14ac:dyDescent="0.25">
      <c r="A4" s="46"/>
      <c r="B4" s="26" t="s">
        <v>27</v>
      </c>
      <c r="C4" s="27">
        <v>2017</v>
      </c>
      <c r="D4" s="27">
        <v>2018</v>
      </c>
      <c r="E4" s="47"/>
    </row>
    <row r="5" spans="1:5" ht="20.100000000000001" customHeight="1" x14ac:dyDescent="0.25">
      <c r="A5" s="46"/>
      <c r="B5" s="90" t="s">
        <v>53</v>
      </c>
      <c r="C5" s="91">
        <v>1965203.06</v>
      </c>
      <c r="D5" s="91">
        <v>1916115.01</v>
      </c>
      <c r="E5" s="47"/>
    </row>
    <row r="6" spans="1:5" ht="20.100000000000001" customHeight="1" x14ac:dyDescent="0.25">
      <c r="A6" s="46"/>
      <c r="B6" s="86" t="s">
        <v>54</v>
      </c>
      <c r="C6" s="88">
        <v>338858.45</v>
      </c>
      <c r="D6" s="88">
        <v>367470.89</v>
      </c>
      <c r="E6" s="47"/>
    </row>
    <row r="7" spans="1:5" ht="20.100000000000001" customHeight="1" x14ac:dyDescent="0.25">
      <c r="A7" s="46"/>
      <c r="B7" s="87" t="s">
        <v>55</v>
      </c>
      <c r="C7" s="89">
        <v>1580164.78</v>
      </c>
      <c r="D7" s="89">
        <v>1500081.44</v>
      </c>
      <c r="E7" s="47"/>
    </row>
    <row r="8" spans="1:5" ht="20.100000000000001" customHeight="1" x14ac:dyDescent="0.25">
      <c r="A8" s="46"/>
      <c r="B8" s="86" t="s">
        <v>56</v>
      </c>
      <c r="C8" s="88">
        <v>46179.83</v>
      </c>
      <c r="D8" s="88">
        <v>48562.68</v>
      </c>
      <c r="E8" s="47"/>
    </row>
    <row r="9" spans="1:5" ht="20.100000000000001" customHeight="1" x14ac:dyDescent="0.25">
      <c r="A9" s="46"/>
      <c r="B9" s="90" t="s">
        <v>0</v>
      </c>
      <c r="C9" s="91">
        <v>336876449.73000002</v>
      </c>
      <c r="D9" s="91">
        <v>328532564.31999999</v>
      </c>
      <c r="E9" s="47"/>
    </row>
    <row r="10" spans="1:5" ht="20.100000000000001" customHeight="1" x14ac:dyDescent="0.25">
      <c r="A10" s="46"/>
      <c r="B10" s="86" t="s">
        <v>57</v>
      </c>
      <c r="C10" s="88">
        <v>40622710.920000002</v>
      </c>
      <c r="D10" s="88">
        <v>40622710.920000002</v>
      </c>
      <c r="E10" s="47"/>
    </row>
    <row r="11" spans="1:5" ht="20.100000000000001" customHeight="1" x14ac:dyDescent="0.25">
      <c r="A11" s="46"/>
      <c r="B11" s="87" t="s">
        <v>58</v>
      </c>
      <c r="C11" s="89">
        <v>272044994.04000002</v>
      </c>
      <c r="D11" s="89">
        <v>266753890.19999999</v>
      </c>
      <c r="E11" s="47"/>
    </row>
    <row r="12" spans="1:5" ht="20.100000000000001" customHeight="1" x14ac:dyDescent="0.25">
      <c r="A12" s="46"/>
      <c r="B12" s="86" t="s">
        <v>60</v>
      </c>
      <c r="C12" s="88">
        <v>10478442.189999999</v>
      </c>
      <c r="D12" s="88">
        <v>8201356.5899999999</v>
      </c>
      <c r="E12" s="47"/>
    </row>
    <row r="13" spans="1:5" ht="20.100000000000001" customHeight="1" x14ac:dyDescent="0.25">
      <c r="A13" s="46"/>
      <c r="B13" s="87" t="s">
        <v>59</v>
      </c>
      <c r="C13" s="89">
        <v>12810239.91</v>
      </c>
      <c r="D13" s="89">
        <v>12134342.18</v>
      </c>
      <c r="E13" s="47"/>
    </row>
    <row r="14" spans="1:5" ht="20.100000000000001" customHeight="1" x14ac:dyDescent="0.25">
      <c r="A14" s="46"/>
      <c r="B14" s="86" t="s">
        <v>61</v>
      </c>
      <c r="C14" s="88">
        <v>920062.67</v>
      </c>
      <c r="D14" s="88">
        <v>820264.43</v>
      </c>
      <c r="E14" s="47"/>
    </row>
    <row r="15" spans="1:5" ht="20.100000000000001" customHeight="1" x14ac:dyDescent="0.25">
      <c r="A15" s="46"/>
      <c r="B15" s="90" t="s">
        <v>29</v>
      </c>
      <c r="C15" s="91">
        <v>817995.13</v>
      </c>
      <c r="D15" s="91">
        <v>1194668.45</v>
      </c>
      <c r="E15" s="47"/>
    </row>
    <row r="16" spans="1:5" ht="20.100000000000001" customHeight="1" x14ac:dyDescent="0.25">
      <c r="A16" s="46"/>
      <c r="B16" s="75" t="s">
        <v>30</v>
      </c>
      <c r="C16" s="75">
        <v>3532611.16</v>
      </c>
      <c r="D16" s="75">
        <v>2730291.86</v>
      </c>
      <c r="E16" s="47"/>
    </row>
    <row r="17" spans="1:5" ht="20.100000000000001" customHeight="1" x14ac:dyDescent="0.25">
      <c r="A17" s="46"/>
      <c r="B17" s="90" t="s">
        <v>31</v>
      </c>
      <c r="C17" s="91">
        <v>42780794.390000001</v>
      </c>
      <c r="D17" s="91">
        <v>43226806.469999999</v>
      </c>
      <c r="E17" s="47"/>
    </row>
    <row r="18" spans="1:5" ht="20.100000000000001" customHeight="1" x14ac:dyDescent="0.25">
      <c r="A18" s="46"/>
      <c r="B18" s="86" t="s">
        <v>62</v>
      </c>
      <c r="C18" s="88">
        <v>9733861.8800000008</v>
      </c>
      <c r="D18" s="88">
        <v>6371797</v>
      </c>
      <c r="E18" s="47"/>
    </row>
    <row r="19" spans="1:5" ht="20.100000000000001" customHeight="1" x14ac:dyDescent="0.25">
      <c r="A19" s="46"/>
      <c r="B19" s="87" t="s">
        <v>63</v>
      </c>
      <c r="C19" s="89"/>
      <c r="D19" s="89">
        <v>824408.2</v>
      </c>
      <c r="E19" s="47"/>
    </row>
    <row r="20" spans="1:5" ht="20.100000000000001" customHeight="1" x14ac:dyDescent="0.25">
      <c r="A20" s="46"/>
      <c r="B20" s="86" t="s">
        <v>112</v>
      </c>
      <c r="C20" s="88">
        <v>33046932.510000002</v>
      </c>
      <c r="D20" s="88">
        <v>36030601.270000003</v>
      </c>
      <c r="E20" s="47"/>
    </row>
    <row r="21" spans="1:5" ht="20.100000000000001" customHeight="1" x14ac:dyDescent="0.25">
      <c r="A21" s="46"/>
      <c r="B21" s="110" t="s">
        <v>32</v>
      </c>
      <c r="C21" s="110"/>
      <c r="D21" s="110">
        <v>1756062.32</v>
      </c>
      <c r="E21" s="47"/>
    </row>
    <row r="22" spans="1:5" ht="20.100000000000001" customHeight="1" x14ac:dyDescent="0.25">
      <c r="A22" s="46"/>
      <c r="B22" s="112" t="s">
        <v>64</v>
      </c>
      <c r="C22" s="111">
        <v>6473573.21</v>
      </c>
      <c r="D22" s="111">
        <v>1330672.5</v>
      </c>
      <c r="E22" s="47"/>
    </row>
    <row r="23" spans="1:5" ht="20.100000000000001" customHeight="1" x14ac:dyDescent="0.25">
      <c r="A23" s="46"/>
      <c r="B23" s="28" t="s">
        <v>17</v>
      </c>
      <c r="C23" s="29">
        <f>C5+C9+C15+C16+C17+C22</f>
        <v>392446626.68000001</v>
      </c>
      <c r="D23" s="29">
        <f>D5+D9+D15+D16+D17+D22+D21</f>
        <v>380687180.93000001</v>
      </c>
      <c r="E23" s="47"/>
    </row>
    <row r="24" spans="1:5" x14ac:dyDescent="0.25">
      <c r="A24" s="48"/>
      <c r="B24" s="10"/>
      <c r="C24" s="11"/>
      <c r="D24" s="11"/>
      <c r="E24" s="49"/>
    </row>
    <row r="25" spans="1:5" ht="3.9" customHeight="1" x14ac:dyDescent="0.25">
      <c r="A25" s="44"/>
      <c r="B25" s="8"/>
      <c r="C25" s="7"/>
      <c r="D25" s="7"/>
      <c r="E25" s="45"/>
    </row>
    <row r="26" spans="1:5" ht="20.100000000000001" customHeight="1" x14ac:dyDescent="0.25">
      <c r="A26" s="46"/>
      <c r="B26" s="26" t="s">
        <v>26</v>
      </c>
      <c r="C26" s="27">
        <v>2017</v>
      </c>
      <c r="D26" s="27">
        <v>2018</v>
      </c>
      <c r="E26" s="47"/>
    </row>
    <row r="27" spans="1:5" ht="20.100000000000001" customHeight="1" x14ac:dyDescent="0.25">
      <c r="A27" s="46"/>
      <c r="B27" s="90" t="s">
        <v>40</v>
      </c>
      <c r="C27" s="91">
        <v>145814114</v>
      </c>
      <c r="D27" s="91">
        <v>145814114</v>
      </c>
      <c r="E27" s="47"/>
    </row>
    <row r="28" spans="1:5" ht="20.100000000000001" customHeight="1" x14ac:dyDescent="0.25">
      <c r="A28" s="46"/>
      <c r="B28" s="75" t="s">
        <v>41</v>
      </c>
      <c r="C28" s="75">
        <v>-188757978.13</v>
      </c>
      <c r="D28" s="75">
        <v>-175643808.50999999</v>
      </c>
      <c r="E28" s="47"/>
    </row>
    <row r="29" spans="1:5" ht="20.100000000000001" customHeight="1" x14ac:dyDescent="0.25">
      <c r="A29" s="46"/>
      <c r="B29" s="90" t="s">
        <v>1</v>
      </c>
      <c r="C29" s="91">
        <v>13114169.92</v>
      </c>
      <c r="D29" s="91">
        <v>14418335.84</v>
      </c>
      <c r="E29" s="47"/>
    </row>
    <row r="30" spans="1:5" ht="20.100000000000001" customHeight="1" x14ac:dyDescent="0.25">
      <c r="A30" s="46"/>
      <c r="B30" s="75" t="s">
        <v>39</v>
      </c>
      <c r="C30" s="75">
        <v>189063712.62</v>
      </c>
      <c r="D30" s="75">
        <v>184936192.47999999</v>
      </c>
      <c r="E30" s="47"/>
    </row>
    <row r="31" spans="1:5" ht="20.100000000000001" customHeight="1" x14ac:dyDescent="0.25">
      <c r="A31" s="46"/>
      <c r="B31" s="90" t="s">
        <v>38</v>
      </c>
      <c r="C31" s="91">
        <v>4307616.53</v>
      </c>
      <c r="D31" s="91">
        <v>27909890.359999999</v>
      </c>
      <c r="E31" s="47"/>
    </row>
    <row r="32" spans="1:5" ht="20.100000000000001" customHeight="1" x14ac:dyDescent="0.25">
      <c r="A32" s="46"/>
      <c r="B32" s="75" t="s">
        <v>37</v>
      </c>
      <c r="C32" s="75">
        <v>43627409.5</v>
      </c>
      <c r="D32" s="75">
        <v>36925787.810000002</v>
      </c>
      <c r="E32" s="47"/>
    </row>
    <row r="33" spans="1:5" ht="20.100000000000001" customHeight="1" x14ac:dyDescent="0.25">
      <c r="A33" s="46"/>
      <c r="B33" s="90" t="s">
        <v>34</v>
      </c>
      <c r="C33" s="91"/>
      <c r="D33" s="91">
        <v>36202.22</v>
      </c>
      <c r="E33" s="47"/>
    </row>
    <row r="34" spans="1:5" ht="20.100000000000001" customHeight="1" x14ac:dyDescent="0.25">
      <c r="A34" s="46"/>
      <c r="B34" s="75" t="s">
        <v>36</v>
      </c>
      <c r="C34" s="75"/>
      <c r="D34" s="75">
        <v>12715678.6</v>
      </c>
      <c r="E34" s="47"/>
    </row>
    <row r="35" spans="1:5" ht="20.100000000000001" customHeight="1" x14ac:dyDescent="0.25">
      <c r="A35" s="46"/>
      <c r="B35" s="90" t="s">
        <v>35</v>
      </c>
      <c r="C35" s="91">
        <v>26751414.739999998</v>
      </c>
      <c r="D35" s="91">
        <v>62120439.130000003</v>
      </c>
      <c r="E35" s="47"/>
    </row>
    <row r="36" spans="1:5" ht="20.100000000000001" customHeight="1" x14ac:dyDescent="0.25">
      <c r="A36" s="46"/>
      <c r="B36" s="86" t="s">
        <v>65</v>
      </c>
      <c r="C36" s="88">
        <v>26751414.739999998</v>
      </c>
      <c r="D36" s="88">
        <v>23970860.73</v>
      </c>
      <c r="E36" s="47"/>
    </row>
    <row r="37" spans="1:5" ht="20.100000000000001" customHeight="1" x14ac:dyDescent="0.25">
      <c r="A37" s="46"/>
      <c r="B37" s="87" t="s">
        <v>66</v>
      </c>
      <c r="C37" s="89"/>
      <c r="D37" s="89">
        <v>38149578.399999999</v>
      </c>
      <c r="E37" s="47"/>
    </row>
    <row r="38" spans="1:5" ht="20.100000000000001" customHeight="1" x14ac:dyDescent="0.25">
      <c r="A38" s="46"/>
      <c r="B38" s="75" t="s">
        <v>34</v>
      </c>
      <c r="C38" s="75"/>
      <c r="D38" s="75">
        <v>1566780.49</v>
      </c>
      <c r="E38" s="47"/>
    </row>
    <row r="39" spans="1:5" ht="20.100000000000001" customHeight="1" x14ac:dyDescent="0.25">
      <c r="A39" s="46"/>
      <c r="B39" s="90" t="s">
        <v>33</v>
      </c>
      <c r="C39" s="91">
        <v>51012845.649999999</v>
      </c>
      <c r="D39" s="91">
        <v>24522563.370000001</v>
      </c>
      <c r="E39" s="47"/>
    </row>
    <row r="40" spans="1:5" ht="20.100000000000001" customHeight="1" x14ac:dyDescent="0.25">
      <c r="A40" s="46"/>
      <c r="B40" s="86" t="s">
        <v>67</v>
      </c>
      <c r="C40" s="88">
        <v>14262652.09</v>
      </c>
      <c r="D40" s="88">
        <v>9767041.6899999995</v>
      </c>
      <c r="E40" s="47"/>
    </row>
    <row r="41" spans="1:5" ht="20.100000000000001" customHeight="1" x14ac:dyDescent="0.25">
      <c r="A41" s="46"/>
      <c r="B41" s="87" t="s">
        <v>68</v>
      </c>
      <c r="C41" s="89">
        <v>23375987.539999999</v>
      </c>
      <c r="D41" s="89">
        <v>729248.96</v>
      </c>
      <c r="E41" s="47"/>
    </row>
    <row r="42" spans="1:5" ht="20.100000000000001" customHeight="1" x14ac:dyDescent="0.25">
      <c r="A42" s="46"/>
      <c r="B42" s="86" t="s">
        <v>69</v>
      </c>
      <c r="C42" s="88">
        <v>13374206.02</v>
      </c>
      <c r="D42" s="88">
        <v>14026272.720000001</v>
      </c>
      <c r="E42" s="47"/>
    </row>
    <row r="43" spans="1:5" ht="20.100000000000001" customHeight="1" x14ac:dyDescent="0.25">
      <c r="A43" s="46"/>
      <c r="B43" s="110" t="s">
        <v>2</v>
      </c>
      <c r="C43" s="110">
        <v>107513322.15000001</v>
      </c>
      <c r="D43" s="110">
        <v>45365005.140000001</v>
      </c>
      <c r="E43" s="47"/>
    </row>
    <row r="44" spans="1:5" ht="20.100000000000001" customHeight="1" x14ac:dyDescent="0.25">
      <c r="A44" s="46"/>
      <c r="B44" s="26" t="s">
        <v>18</v>
      </c>
      <c r="C44" s="30">
        <f>C27+C28+C29+C30+C31+C32+C35+C39+C43</f>
        <v>392446626.98000002</v>
      </c>
      <c r="D44" s="30">
        <f>D27+D28+D29+D30+D31+D32+D35+D39+D43+D38+D33+D34</f>
        <v>380687180.93000007</v>
      </c>
      <c r="E44" s="47"/>
    </row>
    <row r="45" spans="1:5" ht="16.5" customHeight="1" x14ac:dyDescent="0.25">
      <c r="A45" s="46"/>
      <c r="B45" s="125" t="s">
        <v>111</v>
      </c>
      <c r="C45" s="125"/>
      <c r="D45" s="125"/>
      <c r="E45" s="47"/>
    </row>
    <row r="46" spans="1:5" ht="0.75" customHeight="1" x14ac:dyDescent="0.25">
      <c r="A46" s="50"/>
      <c r="B46" s="51"/>
      <c r="C46" s="52"/>
      <c r="D46" s="52"/>
      <c r="E46" s="53"/>
    </row>
    <row r="47" spans="1:5" ht="6.75" customHeight="1" thickBot="1" x14ac:dyDescent="0.3">
      <c r="B47" s="5"/>
      <c r="C47" s="6"/>
      <c r="D47" s="6"/>
    </row>
    <row r="48" spans="1:5" s="1" customFormat="1" ht="14.4" thickTop="1" thickBot="1" x14ac:dyDescent="0.3">
      <c r="A48" s="2"/>
      <c r="B48" s="22"/>
      <c r="C48" s="23"/>
      <c r="D48" s="23"/>
    </row>
    <row r="49" spans="1:5" ht="6.75" customHeight="1" thickTop="1" x14ac:dyDescent="0.25"/>
    <row r="50" spans="1:5" ht="3.9" customHeight="1" x14ac:dyDescent="0.25">
      <c r="A50" s="40"/>
      <c r="B50" s="55"/>
      <c r="C50" s="42"/>
      <c r="D50" s="42"/>
      <c r="E50" s="43"/>
    </row>
    <row r="51" spans="1:5" ht="15" customHeight="1" x14ac:dyDescent="0.25">
      <c r="A51" s="44"/>
      <c r="B51" s="54" t="s">
        <v>25</v>
      </c>
      <c r="C51" s="7"/>
      <c r="D51" s="7"/>
      <c r="E51" s="45"/>
    </row>
    <row r="52" spans="1:5" ht="15" customHeight="1" x14ac:dyDescent="0.25">
      <c r="A52" s="44"/>
      <c r="B52" s="12"/>
      <c r="C52" s="7"/>
      <c r="D52" s="7"/>
      <c r="E52" s="45"/>
    </row>
    <row r="53" spans="1:5" ht="20.100000000000001" customHeight="1" x14ac:dyDescent="0.25">
      <c r="A53" s="46"/>
      <c r="B53" s="26" t="s">
        <v>24</v>
      </c>
      <c r="C53" s="27">
        <v>2017</v>
      </c>
      <c r="D53" s="27">
        <v>2018</v>
      </c>
      <c r="E53" s="47"/>
    </row>
    <row r="54" spans="1:5" ht="20.100000000000001" customHeight="1" x14ac:dyDescent="0.25">
      <c r="A54" s="46"/>
      <c r="B54" s="34" t="s">
        <v>110</v>
      </c>
      <c r="C54" s="35">
        <v>72838360.420000002</v>
      </c>
      <c r="D54" s="35">
        <v>65042388.810000002</v>
      </c>
      <c r="E54" s="47"/>
    </row>
    <row r="55" spans="1:5" ht="20.100000000000001" customHeight="1" x14ac:dyDescent="0.25">
      <c r="A55" s="46"/>
      <c r="B55" s="36" t="s">
        <v>42</v>
      </c>
      <c r="C55" s="36">
        <v>221808564.22</v>
      </c>
      <c r="D55" s="36">
        <v>259095216.86000001</v>
      </c>
      <c r="E55" s="47"/>
    </row>
    <row r="56" spans="1:5" ht="20.100000000000001" customHeight="1" x14ac:dyDescent="0.25">
      <c r="A56" s="46"/>
      <c r="B56" s="84" t="s">
        <v>43</v>
      </c>
      <c r="C56" s="35">
        <v>17489247.260000002</v>
      </c>
      <c r="D56" s="35">
        <v>16766358</v>
      </c>
      <c r="E56" s="47"/>
    </row>
    <row r="57" spans="1:5" ht="20.100000000000001" customHeight="1" x14ac:dyDescent="0.25">
      <c r="A57" s="46"/>
      <c r="B57" s="85" t="s">
        <v>3</v>
      </c>
      <c r="C57" s="36">
        <v>4559033.17</v>
      </c>
      <c r="D57" s="36">
        <v>4600158.28</v>
      </c>
      <c r="E57" s="47"/>
    </row>
    <row r="58" spans="1:5" ht="20.100000000000001" customHeight="1" x14ac:dyDescent="0.25">
      <c r="A58" s="46"/>
      <c r="B58" s="84" t="s">
        <v>44</v>
      </c>
      <c r="C58" s="35">
        <v>2537357.91</v>
      </c>
      <c r="D58" s="35">
        <v>1657076.28</v>
      </c>
      <c r="E58" s="47"/>
    </row>
    <row r="59" spans="1:5" ht="20.100000000000001" customHeight="1" x14ac:dyDescent="0.25">
      <c r="A59" s="46"/>
      <c r="B59" s="26" t="s">
        <v>19</v>
      </c>
      <c r="C59" s="30">
        <f>SUM(C54:C58)</f>
        <v>319232562.98000002</v>
      </c>
      <c r="D59" s="30">
        <f>SUM(D54:D58)</f>
        <v>347161198.22999996</v>
      </c>
      <c r="E59" s="47"/>
    </row>
    <row r="60" spans="1:5" x14ac:dyDescent="0.25">
      <c r="A60" s="46"/>
      <c r="B60" s="13"/>
      <c r="C60" s="14"/>
      <c r="D60" s="14"/>
      <c r="E60" s="47"/>
    </row>
    <row r="61" spans="1:5" ht="20.100000000000001" customHeight="1" x14ac:dyDescent="0.25">
      <c r="A61" s="46"/>
      <c r="B61" s="26" t="s">
        <v>23</v>
      </c>
      <c r="C61" s="27">
        <v>2017</v>
      </c>
      <c r="D61" s="27">
        <v>2018</v>
      </c>
      <c r="E61" s="47"/>
    </row>
    <row r="62" spans="1:5" ht="20.100000000000001" customHeight="1" x14ac:dyDescent="0.25">
      <c r="A62" s="46"/>
      <c r="B62" s="85" t="s">
        <v>4</v>
      </c>
      <c r="C62" s="36">
        <v>216552569.90000001</v>
      </c>
      <c r="D62" s="36">
        <v>223853353.03999999</v>
      </c>
      <c r="E62" s="47"/>
    </row>
    <row r="63" spans="1:5" ht="20.100000000000001" customHeight="1" x14ac:dyDescent="0.25">
      <c r="A63" s="46"/>
      <c r="B63" s="84" t="s">
        <v>45</v>
      </c>
      <c r="C63" s="35">
        <v>26173118.510000002</v>
      </c>
      <c r="D63" s="35">
        <v>26294845.760000002</v>
      </c>
      <c r="E63" s="47"/>
    </row>
    <row r="64" spans="1:5" ht="20.100000000000001" customHeight="1" x14ac:dyDescent="0.25">
      <c r="A64" s="46"/>
      <c r="B64" s="85" t="s">
        <v>46</v>
      </c>
      <c r="C64" s="36">
        <v>46344050.090000004</v>
      </c>
      <c r="D64" s="36">
        <v>48085810.390000001</v>
      </c>
      <c r="E64" s="47"/>
    </row>
    <row r="65" spans="1:6" ht="20.100000000000001" customHeight="1" x14ac:dyDescent="0.25">
      <c r="A65" s="46"/>
      <c r="B65" s="34" t="s">
        <v>47</v>
      </c>
      <c r="C65" s="35">
        <v>13722211.380000001</v>
      </c>
      <c r="D65" s="35">
        <v>13414894.029999999</v>
      </c>
      <c r="E65" s="47"/>
    </row>
    <row r="66" spans="1:6" ht="20.100000000000001" customHeight="1" x14ac:dyDescent="0.25">
      <c r="A66" s="46"/>
      <c r="B66" s="36" t="s">
        <v>49</v>
      </c>
      <c r="C66" s="36">
        <v>2027058.02</v>
      </c>
      <c r="D66" s="36">
        <v>19584583.449999999</v>
      </c>
      <c r="E66" s="47"/>
    </row>
    <row r="67" spans="1:6" ht="20.100000000000001" customHeight="1" x14ac:dyDescent="0.25">
      <c r="A67" s="46"/>
      <c r="B67" s="34" t="s">
        <v>5</v>
      </c>
      <c r="C67" s="35">
        <v>1299385.46</v>
      </c>
      <c r="D67" s="35">
        <v>1509375.72</v>
      </c>
      <c r="E67" s="47"/>
    </row>
    <row r="68" spans="1:6" ht="20.100000000000001" customHeight="1" x14ac:dyDescent="0.25">
      <c r="A68" s="46"/>
      <c r="B68" s="26" t="s">
        <v>20</v>
      </c>
      <c r="C68" s="30">
        <f>SUM(C62:C67)</f>
        <v>306118393.35999995</v>
      </c>
      <c r="D68" s="30">
        <f>SUM(D62:D67)</f>
        <v>332742862.38999999</v>
      </c>
      <c r="E68" s="47"/>
    </row>
    <row r="69" spans="1:6" x14ac:dyDescent="0.25">
      <c r="A69" s="46"/>
      <c r="B69" s="15"/>
      <c r="C69" s="16"/>
      <c r="D69" s="16"/>
      <c r="E69" s="47"/>
    </row>
    <row r="70" spans="1:6" ht="20.100000000000001" customHeight="1" x14ac:dyDescent="0.25">
      <c r="A70" s="46"/>
      <c r="B70" s="31" t="s">
        <v>48</v>
      </c>
      <c r="C70" s="32">
        <f>C59-C68</f>
        <v>13114169.620000064</v>
      </c>
      <c r="D70" s="32">
        <f>D59-D68</f>
        <v>14418335.839999974</v>
      </c>
      <c r="E70" s="47"/>
    </row>
    <row r="71" spans="1:6" ht="3.9" customHeight="1" x14ac:dyDescent="0.25">
      <c r="A71" s="50"/>
      <c r="B71" s="51"/>
      <c r="C71" s="52"/>
      <c r="D71" s="52"/>
      <c r="E71" s="53"/>
    </row>
    <row r="72" spans="1:6" ht="12" customHeight="1" x14ac:dyDescent="0.25"/>
    <row r="73" spans="1:6" x14ac:dyDescent="0.25">
      <c r="B73" s="24"/>
      <c r="C73" s="25"/>
      <c r="D73" s="25"/>
    </row>
    <row r="74" spans="1:6" ht="6.75" customHeight="1" x14ac:dyDescent="0.25">
      <c r="B74" s="20"/>
      <c r="C74" s="21"/>
      <c r="D74" s="21"/>
      <c r="E74" s="21"/>
      <c r="F74" s="21"/>
    </row>
    <row r="75" spans="1:6" ht="3.75" customHeight="1" x14ac:dyDescent="0.25">
      <c r="A75" s="57"/>
      <c r="B75" s="58"/>
      <c r="C75" s="59"/>
      <c r="D75" s="59"/>
      <c r="E75" s="60"/>
    </row>
    <row r="76" spans="1:6" ht="17.25" customHeight="1" x14ac:dyDescent="0.25">
      <c r="A76" s="61"/>
      <c r="B76" s="56" t="s">
        <v>22</v>
      </c>
      <c r="C76" s="18"/>
      <c r="D76" s="18"/>
      <c r="E76" s="62"/>
    </row>
    <row r="77" spans="1:6" ht="12" customHeight="1" x14ac:dyDescent="0.25">
      <c r="A77" s="61"/>
      <c r="B77" s="8"/>
      <c r="C77" s="7"/>
      <c r="D77" s="7"/>
      <c r="E77" s="62"/>
    </row>
    <row r="78" spans="1:6" ht="20.100000000000001" customHeight="1" x14ac:dyDescent="0.25">
      <c r="A78" s="63"/>
      <c r="B78" s="33" t="s">
        <v>51</v>
      </c>
      <c r="C78" s="27">
        <v>2017</v>
      </c>
      <c r="D78" s="27">
        <v>2018</v>
      </c>
      <c r="E78" s="64"/>
    </row>
    <row r="79" spans="1:6" ht="20.100000000000001" customHeight="1" x14ac:dyDescent="0.25">
      <c r="A79" s="63"/>
      <c r="B79" s="34" t="s">
        <v>6</v>
      </c>
      <c r="C79" s="35">
        <v>84876365.819999993</v>
      </c>
      <c r="D79" s="35">
        <v>84041616.329999998</v>
      </c>
      <c r="E79" s="64"/>
    </row>
    <row r="80" spans="1:6" ht="20.100000000000001" customHeight="1" x14ac:dyDescent="0.25">
      <c r="A80" s="63"/>
      <c r="B80" s="36" t="s">
        <v>7</v>
      </c>
      <c r="C80" s="36">
        <v>172476539.40000001</v>
      </c>
      <c r="D80" s="36">
        <v>172229498.84999999</v>
      </c>
      <c r="E80" s="64"/>
    </row>
    <row r="81" spans="1:6" ht="20.100000000000001" customHeight="1" x14ac:dyDescent="0.25">
      <c r="A81" s="63"/>
      <c r="B81" s="34" t="s">
        <v>8</v>
      </c>
      <c r="C81" s="35">
        <v>3521098.48</v>
      </c>
      <c r="D81" s="35">
        <v>3578232.65</v>
      </c>
      <c r="E81" s="64"/>
    </row>
    <row r="82" spans="1:6" ht="20.100000000000001" customHeight="1" x14ac:dyDescent="0.25">
      <c r="A82" s="63"/>
      <c r="B82" s="36" t="s">
        <v>9</v>
      </c>
      <c r="C82" s="36">
        <v>50724739.289999999</v>
      </c>
      <c r="D82" s="36">
        <v>44146534.270000003</v>
      </c>
      <c r="E82" s="64"/>
    </row>
    <row r="83" spans="1:6" ht="20.100000000000001" customHeight="1" x14ac:dyDescent="0.25">
      <c r="A83" s="63"/>
      <c r="B83" s="34" t="s">
        <v>10</v>
      </c>
      <c r="C83" s="70">
        <v>87800.77</v>
      </c>
      <c r="D83" s="70">
        <v>48124.69</v>
      </c>
      <c r="E83" s="64"/>
    </row>
    <row r="84" spans="1:6" ht="20.100000000000001" customHeight="1" x14ac:dyDescent="0.25">
      <c r="A84" s="63"/>
      <c r="B84" s="36" t="s">
        <v>11</v>
      </c>
      <c r="C84" s="36">
        <v>7792375.2599999998</v>
      </c>
      <c r="D84" s="36">
        <v>5756</v>
      </c>
      <c r="E84" s="64"/>
    </row>
    <row r="85" spans="1:6" ht="20.100000000000001" customHeight="1" x14ac:dyDescent="0.25">
      <c r="A85" s="63"/>
      <c r="B85" s="26" t="s">
        <v>71</v>
      </c>
      <c r="C85" s="30">
        <f>SUM(C79:C84)</f>
        <v>319478919.01999998</v>
      </c>
      <c r="D85" s="30">
        <f>SUM(D79:D84)</f>
        <v>304049762.79000002</v>
      </c>
      <c r="E85" s="64"/>
    </row>
    <row r="86" spans="1:6" ht="20.100000000000001" customHeight="1" x14ac:dyDescent="0.25">
      <c r="A86" s="63"/>
      <c r="B86" s="19"/>
      <c r="C86" s="17"/>
      <c r="D86" s="17"/>
      <c r="E86" s="64"/>
    </row>
    <row r="87" spans="1:6" ht="20.100000000000001" customHeight="1" x14ac:dyDescent="0.25">
      <c r="A87" s="63"/>
      <c r="B87" s="31" t="s">
        <v>50</v>
      </c>
      <c r="C87" s="27">
        <v>2017</v>
      </c>
      <c r="D87" s="27">
        <v>2018</v>
      </c>
      <c r="E87" s="64"/>
    </row>
    <row r="88" spans="1:6" ht="20.100000000000001" customHeight="1" x14ac:dyDescent="0.25">
      <c r="A88" s="63"/>
      <c r="B88" s="34" t="s">
        <v>12</v>
      </c>
      <c r="C88" s="35">
        <v>200503442.22999999</v>
      </c>
      <c r="D88" s="35">
        <v>200628464.13</v>
      </c>
      <c r="E88" s="64"/>
    </row>
    <row r="89" spans="1:6" ht="20.100000000000001" customHeight="1" x14ac:dyDescent="0.25">
      <c r="A89" s="63"/>
      <c r="B89" s="36" t="s">
        <v>13</v>
      </c>
      <c r="C89" s="36">
        <v>37898520.140000001</v>
      </c>
      <c r="D89" s="36">
        <v>38583372.399999999</v>
      </c>
      <c r="E89" s="64"/>
    </row>
    <row r="90" spans="1:6" ht="20.100000000000001" customHeight="1" x14ac:dyDescent="0.25">
      <c r="A90" s="63"/>
      <c r="B90" s="34" t="s">
        <v>14</v>
      </c>
      <c r="C90" s="35">
        <v>932903.3</v>
      </c>
      <c r="D90" s="35">
        <v>946069.52</v>
      </c>
      <c r="E90" s="64"/>
    </row>
    <row r="91" spans="1:6" ht="20.100000000000001" customHeight="1" x14ac:dyDescent="0.25">
      <c r="A91" s="63"/>
      <c r="B91" s="36" t="s">
        <v>7</v>
      </c>
      <c r="C91" s="36">
        <v>16202535.640000001</v>
      </c>
      <c r="D91" s="36">
        <v>15594843.23</v>
      </c>
      <c r="E91" s="64"/>
    </row>
    <row r="92" spans="1:6" ht="20.100000000000001" customHeight="1" x14ac:dyDescent="0.25">
      <c r="A92" s="63"/>
      <c r="B92" s="34" t="s">
        <v>15</v>
      </c>
      <c r="C92" s="35">
        <v>31071639.539999999</v>
      </c>
      <c r="D92" s="35">
        <v>27067941.82</v>
      </c>
      <c r="E92" s="64"/>
    </row>
    <row r="93" spans="1:6" ht="20.100000000000001" customHeight="1" x14ac:dyDescent="0.25">
      <c r="A93" s="63"/>
      <c r="B93" s="36" t="s">
        <v>9</v>
      </c>
      <c r="C93" s="36">
        <v>15474721.779999999</v>
      </c>
      <c r="D93" s="36">
        <v>11693681.109999999</v>
      </c>
      <c r="E93" s="64"/>
    </row>
    <row r="94" spans="1:6" ht="20.100000000000001" customHeight="1" x14ac:dyDescent="0.25">
      <c r="A94" s="63"/>
      <c r="B94" s="34" t="s">
        <v>16</v>
      </c>
      <c r="C94" s="35">
        <v>900</v>
      </c>
      <c r="D94" s="35">
        <v>1196.4000000000001</v>
      </c>
      <c r="E94" s="64"/>
    </row>
    <row r="95" spans="1:6" ht="20.100000000000001" customHeight="1" x14ac:dyDescent="0.25">
      <c r="A95" s="63"/>
      <c r="B95" s="36" t="s">
        <v>11</v>
      </c>
      <c r="C95" s="36">
        <v>8353502.6399999997</v>
      </c>
      <c r="D95" s="36">
        <v>9831360.1500000004</v>
      </c>
      <c r="E95" s="64"/>
    </row>
    <row r="96" spans="1:6" ht="20.100000000000001" customHeight="1" x14ac:dyDescent="0.25">
      <c r="A96" s="63"/>
      <c r="B96" s="26" t="s">
        <v>70</v>
      </c>
      <c r="C96" s="81">
        <f>SUM(C88:C95)</f>
        <v>310438165.26999998</v>
      </c>
      <c r="D96" s="81">
        <f>SUM(D88:D95)</f>
        <v>304346928.75999999</v>
      </c>
      <c r="E96" s="64"/>
      <c r="F96" s="9"/>
    </row>
    <row r="97" spans="1:6" ht="20.100000000000001" customHeight="1" x14ac:dyDescent="0.25">
      <c r="A97" s="63"/>
      <c r="B97" s="71"/>
      <c r="C97" s="83"/>
      <c r="D97" s="83"/>
      <c r="E97" s="72"/>
      <c r="F97" s="9"/>
    </row>
    <row r="98" spans="1:6" ht="20.100000000000001" customHeight="1" x14ac:dyDescent="0.25">
      <c r="A98" s="63"/>
      <c r="B98" s="126" t="s">
        <v>52</v>
      </c>
      <c r="C98" s="127"/>
      <c r="D98" s="82">
        <f>D85-D96</f>
        <v>-297165.96999996901</v>
      </c>
      <c r="E98" s="64"/>
      <c r="F98" s="9"/>
    </row>
    <row r="99" spans="1:6" ht="20.100000000000001" customHeight="1" thickBot="1" x14ac:dyDescent="0.3">
      <c r="A99" s="63"/>
      <c r="B99" s="38" t="s">
        <v>109</v>
      </c>
      <c r="C99" s="109"/>
      <c r="D99" s="103">
        <v>135130627</v>
      </c>
      <c r="E99" s="64"/>
    </row>
    <row r="100" spans="1:6" ht="20.100000000000001" customHeight="1" thickTop="1" x14ac:dyDescent="0.25">
      <c r="A100" s="63"/>
      <c r="B100" s="73" t="s">
        <v>28</v>
      </c>
      <c r="C100" s="74"/>
      <c r="D100" s="78">
        <f>D98+D99</f>
        <v>134833461.03000003</v>
      </c>
      <c r="E100" s="64"/>
    </row>
    <row r="101" spans="1:6" ht="20.100000000000001" customHeight="1" thickBot="1" x14ac:dyDescent="0.3">
      <c r="A101" s="63"/>
      <c r="B101" s="76" t="s">
        <v>108</v>
      </c>
      <c r="C101" s="108"/>
      <c r="D101" s="77">
        <v>132170212.76000001</v>
      </c>
      <c r="E101" s="65"/>
    </row>
    <row r="102" spans="1:6" ht="20.100000000000001" customHeight="1" thickTop="1" x14ac:dyDescent="0.25">
      <c r="A102" s="63"/>
      <c r="B102" s="73" t="s">
        <v>107</v>
      </c>
      <c r="C102" s="107"/>
      <c r="D102" s="75">
        <f>2039999.76</f>
        <v>2039999.76</v>
      </c>
      <c r="E102" s="65"/>
    </row>
    <row r="103" spans="1:6" ht="20.100000000000001" customHeight="1" x14ac:dyDescent="0.25">
      <c r="A103" s="63"/>
      <c r="B103" s="74" t="s">
        <v>106</v>
      </c>
      <c r="C103" s="107"/>
      <c r="D103" s="36">
        <f>D102</f>
        <v>2039999.76</v>
      </c>
      <c r="E103" s="65"/>
    </row>
    <row r="104" spans="1:6" ht="21.75" customHeight="1" x14ac:dyDescent="0.25">
      <c r="A104" s="63"/>
      <c r="B104" s="39" t="s">
        <v>105</v>
      </c>
      <c r="C104" s="106"/>
      <c r="D104" s="69">
        <v>-106824769.08</v>
      </c>
      <c r="E104" s="64"/>
    </row>
    <row r="105" spans="1:6" ht="20.100000000000001" customHeight="1" x14ac:dyDescent="0.25">
      <c r="A105" s="63"/>
      <c r="B105" s="79" t="s">
        <v>104</v>
      </c>
      <c r="C105" s="105"/>
      <c r="D105" s="80">
        <f>D104+D102</f>
        <v>-104784769.31999999</v>
      </c>
      <c r="E105" s="64"/>
    </row>
    <row r="106" spans="1:6" ht="17.399999999999999" customHeight="1" x14ac:dyDescent="0.25">
      <c r="A106" s="66"/>
      <c r="B106" s="92" t="s">
        <v>103</v>
      </c>
      <c r="C106" s="67"/>
      <c r="D106" s="67"/>
      <c r="E106" s="68"/>
    </row>
  </sheetData>
  <mergeCells count="2">
    <mergeCell ref="B98:C98"/>
    <mergeCell ref="B45:D45"/>
  </mergeCells>
  <printOptions horizontalCentered="1"/>
  <pageMargins left="0.59055118110236227" right="0.59055118110236227" top="0.59055118110236227" bottom="0.59055118110236227" header="0" footer="0"/>
  <pageSetup scale="86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6"/>
  <sheetViews>
    <sheetView zoomScaleNormal="100" workbookViewId="0">
      <selection activeCell="B3" sqref="B3"/>
    </sheetView>
  </sheetViews>
  <sheetFormatPr defaultColWidth="11.44140625" defaultRowHeight="13.2" x14ac:dyDescent="0.25"/>
  <cols>
    <col min="1" max="1" width="0.5546875" style="3" customWidth="1"/>
    <col min="2" max="2" width="53" style="3" bestFit="1" customWidth="1"/>
    <col min="3" max="5" width="18.5546875" style="4" customWidth="1"/>
    <col min="6" max="6" width="1" style="3" customWidth="1"/>
    <col min="7" max="7" width="11.44140625" style="3"/>
    <col min="8" max="8" width="13.5546875" style="3" bestFit="1" customWidth="1"/>
    <col min="9" max="16384" width="11.44140625" style="3"/>
  </cols>
  <sheetData>
    <row r="1" spans="1:6" ht="3.75" customHeight="1" x14ac:dyDescent="0.25">
      <c r="A1" s="40"/>
      <c r="B1" s="41"/>
      <c r="C1" s="42"/>
      <c r="D1" s="42"/>
      <c r="E1" s="42"/>
      <c r="F1" s="43"/>
    </row>
    <row r="2" spans="1:6" ht="19.5" customHeight="1" x14ac:dyDescent="0.25">
      <c r="A2" s="44"/>
      <c r="B2" s="37" t="s">
        <v>21</v>
      </c>
      <c r="C2" s="7"/>
      <c r="D2" s="7"/>
      <c r="E2" s="7"/>
      <c r="F2" s="45"/>
    </row>
    <row r="3" spans="1:6" x14ac:dyDescent="0.25">
      <c r="A3" s="44"/>
      <c r="B3" s="8"/>
      <c r="C3" s="7"/>
      <c r="D3" s="7"/>
      <c r="E3" s="7"/>
      <c r="F3" s="45"/>
    </row>
    <row r="4" spans="1:6" ht="20.100000000000001" customHeight="1" x14ac:dyDescent="0.25">
      <c r="A4" s="46"/>
      <c r="B4" s="26" t="s">
        <v>27</v>
      </c>
      <c r="C4" s="27">
        <v>2015</v>
      </c>
      <c r="D4" s="27">
        <v>2016</v>
      </c>
      <c r="E4" s="27">
        <v>2017</v>
      </c>
      <c r="F4" s="47"/>
    </row>
    <row r="5" spans="1:6" ht="20.100000000000001" customHeight="1" x14ac:dyDescent="0.25">
      <c r="A5" s="46"/>
      <c r="B5" s="34" t="s">
        <v>154</v>
      </c>
      <c r="C5" s="35">
        <v>2709572</v>
      </c>
      <c r="D5" s="35">
        <v>2157989</v>
      </c>
      <c r="E5" s="35">
        <v>1965203.06</v>
      </c>
      <c r="F5" s="47"/>
    </row>
    <row r="6" spans="1:6" ht="20.100000000000001" customHeight="1" x14ac:dyDescent="0.25">
      <c r="A6" s="46"/>
      <c r="B6" s="36" t="s">
        <v>0</v>
      </c>
      <c r="C6" s="36">
        <v>341526286</v>
      </c>
      <c r="D6" s="36">
        <v>340117054</v>
      </c>
      <c r="E6" s="36">
        <v>336876449.73000002</v>
      </c>
      <c r="F6" s="47"/>
    </row>
    <row r="7" spans="1:6" ht="20.100000000000001" customHeight="1" x14ac:dyDescent="0.25">
      <c r="A7" s="46"/>
      <c r="B7" s="34" t="s">
        <v>153</v>
      </c>
      <c r="C7" s="35">
        <v>1120404</v>
      </c>
      <c r="D7" s="35">
        <v>834880</v>
      </c>
      <c r="E7" s="35">
        <v>865488.13</v>
      </c>
      <c r="F7" s="47"/>
    </row>
    <row r="8" spans="1:6" ht="20.100000000000001" customHeight="1" x14ac:dyDescent="0.25">
      <c r="A8" s="46"/>
      <c r="B8" s="36" t="s">
        <v>152</v>
      </c>
      <c r="C8" s="36">
        <v>28181502</v>
      </c>
      <c r="D8" s="36">
        <v>5478412</v>
      </c>
      <c r="E8" s="36">
        <v>3485118.16</v>
      </c>
      <c r="F8" s="47"/>
    </row>
    <row r="9" spans="1:6" ht="20.100000000000001" customHeight="1" x14ac:dyDescent="0.25">
      <c r="A9" s="46"/>
      <c r="B9" s="34" t="s">
        <v>151</v>
      </c>
      <c r="C9" s="35">
        <v>60880227</v>
      </c>
      <c r="D9" s="35">
        <v>57134277</v>
      </c>
      <c r="E9" s="35">
        <v>42780794.390000001</v>
      </c>
      <c r="F9" s="47"/>
    </row>
    <row r="10" spans="1:6" ht="20.100000000000001" customHeight="1" x14ac:dyDescent="0.25">
      <c r="A10" s="46"/>
      <c r="B10" s="36" t="s">
        <v>150</v>
      </c>
      <c r="C10" s="36">
        <v>679580</v>
      </c>
      <c r="D10" s="36">
        <v>2041695</v>
      </c>
      <c r="E10" s="36">
        <v>6473573.21</v>
      </c>
      <c r="F10" s="47"/>
    </row>
    <row r="11" spans="1:6" ht="20.100000000000001" customHeight="1" x14ac:dyDescent="0.25">
      <c r="A11" s="46"/>
      <c r="B11" s="28" t="s">
        <v>17</v>
      </c>
      <c r="C11" s="29">
        <f>SUM(C5:C10)</f>
        <v>435097571</v>
      </c>
      <c r="D11" s="29">
        <f>SUM(D5:D10)</f>
        <v>407764307</v>
      </c>
      <c r="E11" s="29">
        <f>SUM(E5:E10)</f>
        <v>392446626.68000001</v>
      </c>
      <c r="F11" s="47"/>
    </row>
    <row r="12" spans="1:6" x14ac:dyDescent="0.25">
      <c r="A12" s="48"/>
      <c r="B12" s="10"/>
      <c r="C12" s="11"/>
      <c r="D12" s="11"/>
      <c r="E12" s="11"/>
      <c r="F12" s="49"/>
    </row>
    <row r="13" spans="1:6" ht="3.9" customHeight="1" x14ac:dyDescent="0.25">
      <c r="A13" s="44"/>
      <c r="B13" s="8"/>
      <c r="C13" s="7"/>
      <c r="D13" s="7"/>
      <c r="E13" s="7"/>
      <c r="F13" s="45"/>
    </row>
    <row r="14" spans="1:6" ht="20.100000000000001" customHeight="1" x14ac:dyDescent="0.25">
      <c r="A14" s="46"/>
      <c r="B14" s="26" t="s">
        <v>26</v>
      </c>
      <c r="C14" s="27">
        <v>2015</v>
      </c>
      <c r="D14" s="27">
        <v>2016</v>
      </c>
      <c r="E14" s="27">
        <v>2017</v>
      </c>
      <c r="F14" s="47"/>
    </row>
    <row r="15" spans="1:6" ht="20.100000000000001" customHeight="1" x14ac:dyDescent="0.25">
      <c r="A15" s="46"/>
      <c r="B15" s="34" t="s">
        <v>149</v>
      </c>
      <c r="C15" s="35">
        <f>SUM(C16:C19)</f>
        <v>-44306392</v>
      </c>
      <c r="D15" s="35">
        <v>-42943864</v>
      </c>
      <c r="E15" s="35">
        <v>-29829694.510000002</v>
      </c>
      <c r="F15" s="47"/>
    </row>
    <row r="16" spans="1:6" ht="20.100000000000001" customHeight="1" x14ac:dyDescent="0.25">
      <c r="A16" s="46"/>
      <c r="B16" s="36" t="s">
        <v>148</v>
      </c>
      <c r="C16" s="36">
        <v>-53572286</v>
      </c>
      <c r="D16" s="36">
        <v>-41511716</v>
      </c>
      <c r="E16" s="36">
        <v>-40149188.490000002</v>
      </c>
      <c r="F16" s="47"/>
    </row>
    <row r="17" spans="1:6" ht="20.100000000000001" customHeight="1" x14ac:dyDescent="0.25">
      <c r="A17" s="46"/>
      <c r="B17" s="34" t="s">
        <v>147</v>
      </c>
      <c r="C17" s="35">
        <v>-6273774</v>
      </c>
      <c r="D17" s="35">
        <v>-6273774</v>
      </c>
      <c r="E17" s="35">
        <v>-6273774</v>
      </c>
      <c r="F17" s="47"/>
    </row>
    <row r="18" spans="1:6" ht="20.100000000000001" customHeight="1" x14ac:dyDescent="0.25">
      <c r="A18" s="46"/>
      <c r="B18" s="36" t="s">
        <v>146</v>
      </c>
      <c r="C18" s="36">
        <v>3479098</v>
      </c>
      <c r="D18" s="36">
        <v>3479098</v>
      </c>
      <c r="E18" s="36">
        <v>3479098</v>
      </c>
      <c r="F18" s="47"/>
    </row>
    <row r="19" spans="1:6" ht="20.100000000000001" customHeight="1" x14ac:dyDescent="0.25">
      <c r="A19" s="46"/>
      <c r="B19" s="34" t="s">
        <v>1</v>
      </c>
      <c r="C19" s="35">
        <v>12060570</v>
      </c>
      <c r="D19" s="35">
        <v>1362528</v>
      </c>
      <c r="E19" s="35">
        <v>13114169.92</v>
      </c>
      <c r="F19" s="47"/>
    </row>
    <row r="20" spans="1:6" ht="20.100000000000001" customHeight="1" x14ac:dyDescent="0.25">
      <c r="A20" s="46"/>
      <c r="B20" s="36" t="s">
        <v>145</v>
      </c>
      <c r="C20" s="36">
        <v>188643821</v>
      </c>
      <c r="D20" s="36">
        <v>189319017</v>
      </c>
      <c r="E20" s="36">
        <v>189063712.62</v>
      </c>
      <c r="F20" s="47"/>
    </row>
    <row r="21" spans="1:6" ht="20.100000000000001" customHeight="1" x14ac:dyDescent="0.25">
      <c r="A21" s="46"/>
      <c r="B21" s="34" t="s">
        <v>144</v>
      </c>
      <c r="C21" s="35">
        <v>6954446</v>
      </c>
      <c r="D21" s="35">
        <v>3327171</v>
      </c>
      <c r="E21" s="35">
        <v>4307616.53</v>
      </c>
      <c r="F21" s="47"/>
    </row>
    <row r="22" spans="1:6" ht="20.100000000000001" customHeight="1" x14ac:dyDescent="0.25">
      <c r="A22" s="46"/>
      <c r="B22" s="36" t="s">
        <v>143</v>
      </c>
      <c r="C22" s="36">
        <v>53106347</v>
      </c>
      <c r="D22" s="36">
        <v>45204645</v>
      </c>
      <c r="E22" s="36">
        <v>43627409.5</v>
      </c>
      <c r="F22" s="47"/>
    </row>
    <row r="23" spans="1:6" ht="20.100000000000001" customHeight="1" x14ac:dyDescent="0.25">
      <c r="A23" s="46"/>
      <c r="B23" s="34" t="s">
        <v>142</v>
      </c>
      <c r="C23" s="35">
        <f>SUM(C24:C27)</f>
        <v>97549204</v>
      </c>
      <c r="D23" s="35">
        <v>97168293</v>
      </c>
      <c r="E23" s="35">
        <v>77764260.390000001</v>
      </c>
      <c r="F23" s="47"/>
    </row>
    <row r="24" spans="1:6" ht="20.100000000000001" customHeight="1" x14ac:dyDescent="0.25">
      <c r="A24" s="46"/>
      <c r="B24" s="36" t="s">
        <v>141</v>
      </c>
      <c r="C24" s="36">
        <v>36186444</v>
      </c>
      <c r="D24" s="36">
        <v>29849154</v>
      </c>
      <c r="E24" s="36">
        <v>14262652.09</v>
      </c>
      <c r="F24" s="47"/>
    </row>
    <row r="25" spans="1:6" ht="20.100000000000001" customHeight="1" x14ac:dyDescent="0.25">
      <c r="A25" s="46"/>
      <c r="B25" s="34" t="s">
        <v>140</v>
      </c>
      <c r="C25" s="35">
        <v>13743445</v>
      </c>
      <c r="D25" s="35">
        <v>12965626</v>
      </c>
      <c r="E25" s="35">
        <v>13374206.02</v>
      </c>
      <c r="F25" s="47"/>
    </row>
    <row r="26" spans="1:6" ht="20.100000000000001" customHeight="1" x14ac:dyDescent="0.25">
      <c r="A26" s="46"/>
      <c r="B26" s="36" t="s">
        <v>139</v>
      </c>
      <c r="C26" s="36">
        <v>20940910</v>
      </c>
      <c r="D26" s="36">
        <v>24168887</v>
      </c>
      <c r="E26" s="36">
        <v>26751414.739999998</v>
      </c>
      <c r="F26" s="47"/>
    </row>
    <row r="27" spans="1:6" ht="20.100000000000001" customHeight="1" x14ac:dyDescent="0.25">
      <c r="A27" s="46"/>
      <c r="B27" s="34" t="s">
        <v>138</v>
      </c>
      <c r="C27" s="35">
        <v>26678405</v>
      </c>
      <c r="D27" s="35">
        <v>30184626</v>
      </c>
      <c r="E27" s="35">
        <v>23375987.539999999</v>
      </c>
      <c r="F27" s="47"/>
    </row>
    <row r="28" spans="1:6" ht="20.100000000000001" customHeight="1" x14ac:dyDescent="0.25">
      <c r="A28" s="46"/>
      <c r="B28" s="36" t="s">
        <v>2</v>
      </c>
      <c r="C28" s="36">
        <v>133150145</v>
      </c>
      <c r="D28" s="36">
        <v>115689045</v>
      </c>
      <c r="E28" s="36">
        <v>107513322.15000001</v>
      </c>
      <c r="F28" s="47"/>
    </row>
    <row r="29" spans="1:6" ht="20.100000000000001" customHeight="1" x14ac:dyDescent="0.25">
      <c r="A29" s="46"/>
      <c r="B29" s="26" t="s">
        <v>18</v>
      </c>
      <c r="C29" s="30">
        <f>C15+C20+C21+C22+C23+C28</f>
        <v>435097571</v>
      </c>
      <c r="D29" s="30">
        <f>D15+D20+D21+D22+D23+D28</f>
        <v>407764307</v>
      </c>
      <c r="E29" s="30">
        <f>E15+E20+E21+E22+E23+E28</f>
        <v>392446626.68000007</v>
      </c>
      <c r="F29" s="47"/>
    </row>
    <row r="30" spans="1:6" x14ac:dyDescent="0.25">
      <c r="A30" s="46"/>
      <c r="B30" s="128" t="s">
        <v>137</v>
      </c>
      <c r="C30" s="128"/>
      <c r="D30" s="128"/>
      <c r="E30" s="128"/>
      <c r="F30" s="47"/>
    </row>
    <row r="31" spans="1:6" ht="3.9" customHeight="1" x14ac:dyDescent="0.25">
      <c r="A31" s="50"/>
      <c r="B31" s="51"/>
      <c r="C31" s="52"/>
      <c r="D31" s="52"/>
      <c r="E31" s="52"/>
      <c r="F31" s="53"/>
    </row>
    <row r="32" spans="1:6" ht="6.75" customHeight="1" thickBot="1" x14ac:dyDescent="0.3">
      <c r="B32" s="5"/>
      <c r="C32" s="6"/>
      <c r="D32" s="6"/>
      <c r="E32" s="6"/>
    </row>
    <row r="33" spans="1:8" s="1" customFormat="1" ht="14.4" thickTop="1" thickBot="1" x14ac:dyDescent="0.3">
      <c r="A33" s="2"/>
      <c r="B33" s="22"/>
      <c r="C33" s="23"/>
      <c r="D33" s="23"/>
      <c r="E33" s="23"/>
    </row>
    <row r="34" spans="1:8" ht="6.75" customHeight="1" thickTop="1" x14ac:dyDescent="0.25"/>
    <row r="35" spans="1:8" ht="3.9" customHeight="1" x14ac:dyDescent="0.25">
      <c r="A35" s="40"/>
      <c r="B35" s="55"/>
      <c r="C35" s="42"/>
      <c r="D35" s="42"/>
      <c r="E35" s="42"/>
      <c r="F35" s="43"/>
    </row>
    <row r="36" spans="1:8" ht="15" customHeight="1" x14ac:dyDescent="0.25">
      <c r="A36" s="44"/>
      <c r="B36" s="54" t="s">
        <v>25</v>
      </c>
      <c r="C36" s="7"/>
      <c r="D36" s="7"/>
      <c r="E36" s="7"/>
      <c r="F36" s="45"/>
    </row>
    <row r="37" spans="1:8" ht="15" customHeight="1" x14ac:dyDescent="0.25">
      <c r="A37" s="44"/>
      <c r="B37" s="12"/>
      <c r="C37" s="7"/>
      <c r="D37" s="7"/>
      <c r="E37" s="7"/>
      <c r="F37" s="45"/>
    </row>
    <row r="38" spans="1:8" ht="20.100000000000001" customHeight="1" x14ac:dyDescent="0.25">
      <c r="A38" s="46"/>
      <c r="B38" s="26" t="s">
        <v>24</v>
      </c>
      <c r="C38" s="27">
        <v>2015</v>
      </c>
      <c r="D38" s="27">
        <v>2016</v>
      </c>
      <c r="E38" s="27">
        <v>2017</v>
      </c>
      <c r="F38" s="47"/>
    </row>
    <row r="39" spans="1:8" ht="20.100000000000001" customHeight="1" x14ac:dyDescent="0.25">
      <c r="A39" s="46"/>
      <c r="B39" s="34" t="s">
        <v>136</v>
      </c>
      <c r="C39" s="35">
        <v>23998898</v>
      </c>
      <c r="D39" s="35">
        <v>20170873</v>
      </c>
      <c r="E39" s="35">
        <v>17489247.260000002</v>
      </c>
      <c r="F39" s="47"/>
    </row>
    <row r="40" spans="1:8" ht="20.100000000000001" customHeight="1" x14ac:dyDescent="0.25">
      <c r="A40" s="46"/>
      <c r="B40" s="36" t="s">
        <v>3</v>
      </c>
      <c r="C40" s="36">
        <f>SUM(C41:C43)</f>
        <v>67827139</v>
      </c>
      <c r="D40" s="36">
        <v>69056133</v>
      </c>
      <c r="E40" s="36">
        <v>77397393.590000004</v>
      </c>
      <c r="F40" s="47"/>
    </row>
    <row r="41" spans="1:8" ht="20.100000000000001" customHeight="1" x14ac:dyDescent="0.25">
      <c r="A41" s="46"/>
      <c r="B41" s="117" t="s">
        <v>135</v>
      </c>
      <c r="C41" s="35">
        <v>63769283</v>
      </c>
      <c r="D41" s="35">
        <v>64222158</v>
      </c>
      <c r="E41" s="35">
        <v>72838360.420000002</v>
      </c>
      <c r="F41" s="47"/>
    </row>
    <row r="42" spans="1:8" ht="20.100000000000001" customHeight="1" x14ac:dyDescent="0.25">
      <c r="A42" s="46"/>
      <c r="B42" s="116" t="s">
        <v>134</v>
      </c>
      <c r="C42" s="36">
        <v>4057569</v>
      </c>
      <c r="D42" s="36">
        <v>4833707</v>
      </c>
      <c r="E42" s="36">
        <v>4558972.5</v>
      </c>
      <c r="F42" s="47"/>
    </row>
    <row r="43" spans="1:8" ht="20.100000000000001" customHeight="1" x14ac:dyDescent="0.25">
      <c r="A43" s="46"/>
      <c r="B43" s="117" t="s">
        <v>133</v>
      </c>
      <c r="C43" s="35">
        <v>287</v>
      </c>
      <c r="D43" s="35">
        <v>268</v>
      </c>
      <c r="E43" s="35">
        <v>60.67</v>
      </c>
      <c r="F43" s="47"/>
    </row>
    <row r="44" spans="1:8" ht="20.100000000000001" customHeight="1" x14ac:dyDescent="0.25">
      <c r="A44" s="46"/>
      <c r="B44" s="121" t="s">
        <v>126</v>
      </c>
      <c r="C44" s="120">
        <v>211825011</v>
      </c>
      <c r="D44" s="120">
        <v>210401221</v>
      </c>
      <c r="E44" s="120">
        <v>215990656.49000001</v>
      </c>
      <c r="F44" s="47"/>
    </row>
    <row r="45" spans="1:8" ht="20.100000000000001" customHeight="1" x14ac:dyDescent="0.25">
      <c r="A45" s="46"/>
      <c r="B45" s="119" t="s">
        <v>132</v>
      </c>
      <c r="C45" s="119">
        <v>5120223</v>
      </c>
      <c r="D45" s="119">
        <v>8220420</v>
      </c>
      <c r="E45" s="119">
        <v>8355265.6399999997</v>
      </c>
      <c r="F45" s="47"/>
      <c r="H45" s="118"/>
    </row>
    <row r="46" spans="1:8" ht="20.100000000000001" customHeight="1" x14ac:dyDescent="0.25">
      <c r="A46" s="46"/>
      <c r="B46" s="26" t="s">
        <v>19</v>
      </c>
      <c r="C46" s="30">
        <f>C39+C40+C44+C45</f>
        <v>308771271</v>
      </c>
      <c r="D46" s="30">
        <f>D39+D40+D44+D45</f>
        <v>307848647</v>
      </c>
      <c r="E46" s="30">
        <f>E39+E40+E44+E45</f>
        <v>319232562.98000002</v>
      </c>
      <c r="F46" s="47"/>
    </row>
    <row r="47" spans="1:8" x14ac:dyDescent="0.25">
      <c r="A47" s="46"/>
      <c r="B47" s="13"/>
      <c r="C47" s="14"/>
      <c r="D47" s="14"/>
      <c r="E47" s="14"/>
      <c r="F47" s="47"/>
    </row>
    <row r="48" spans="1:8" ht="20.100000000000001" customHeight="1" x14ac:dyDescent="0.25">
      <c r="A48" s="46"/>
      <c r="B48" s="26" t="s">
        <v>23</v>
      </c>
      <c r="C48" s="27">
        <v>2015</v>
      </c>
      <c r="D48" s="27">
        <v>2016</v>
      </c>
      <c r="E48" s="27">
        <v>2017</v>
      </c>
      <c r="F48" s="47"/>
    </row>
    <row r="49" spans="1:7" ht="20.100000000000001" customHeight="1" x14ac:dyDescent="0.25">
      <c r="A49" s="46"/>
      <c r="B49" s="34" t="s">
        <v>131</v>
      </c>
      <c r="C49" s="35">
        <v>263581180</v>
      </c>
      <c r="D49" s="35">
        <v>270105430</v>
      </c>
      <c r="E49" s="35">
        <v>277918216.82999998</v>
      </c>
      <c r="F49" s="47"/>
    </row>
    <row r="50" spans="1:7" ht="20.100000000000001" customHeight="1" x14ac:dyDescent="0.25">
      <c r="A50" s="46"/>
      <c r="B50" s="116" t="s">
        <v>4</v>
      </c>
      <c r="C50" s="36">
        <f>SUM(C51:C52)</f>
        <v>205795525</v>
      </c>
      <c r="D50" s="36">
        <v>209170605</v>
      </c>
      <c r="E50" s="36">
        <v>216552569.90000001</v>
      </c>
      <c r="F50" s="47"/>
    </row>
    <row r="51" spans="1:7" ht="20.100000000000001" customHeight="1" x14ac:dyDescent="0.25">
      <c r="A51" s="46"/>
      <c r="B51" s="117" t="s">
        <v>130</v>
      </c>
      <c r="C51" s="35">
        <v>173671026</v>
      </c>
      <c r="D51" s="35">
        <v>177201127</v>
      </c>
      <c r="E51" s="35">
        <v>183056636.38</v>
      </c>
      <c r="F51" s="47"/>
    </row>
    <row r="52" spans="1:7" ht="20.100000000000001" customHeight="1" x14ac:dyDescent="0.25">
      <c r="A52" s="46"/>
      <c r="B52" s="116" t="s">
        <v>129</v>
      </c>
      <c r="C52" s="36">
        <v>32124499</v>
      </c>
      <c r="D52" s="36">
        <v>31969478</v>
      </c>
      <c r="E52" s="36">
        <v>33495933.52</v>
      </c>
      <c r="F52" s="47"/>
    </row>
    <row r="53" spans="1:7" ht="20.100000000000001" customHeight="1" x14ac:dyDescent="0.25">
      <c r="A53" s="46"/>
      <c r="B53" s="117" t="s">
        <v>128</v>
      </c>
      <c r="C53" s="35">
        <v>14059106</v>
      </c>
      <c r="D53" s="35">
        <v>13217159</v>
      </c>
      <c r="E53" s="35">
        <v>13722211.380000001</v>
      </c>
      <c r="F53" s="47"/>
    </row>
    <row r="54" spans="1:7" ht="20.100000000000001" customHeight="1" x14ac:dyDescent="0.25">
      <c r="A54" s="46"/>
      <c r="B54" s="116" t="s">
        <v>127</v>
      </c>
      <c r="C54" s="36">
        <v>42668474</v>
      </c>
      <c r="D54" s="36">
        <v>46890244</v>
      </c>
      <c r="E54" s="36">
        <v>46344050.090000004</v>
      </c>
      <c r="F54" s="47"/>
    </row>
    <row r="55" spans="1:7" ht="20.100000000000001" customHeight="1" x14ac:dyDescent="0.25">
      <c r="A55" s="46"/>
      <c r="B55" s="34" t="s">
        <v>5</v>
      </c>
      <c r="C55" s="35">
        <v>1058075</v>
      </c>
      <c r="D55" s="35">
        <v>827422</v>
      </c>
      <c r="E55" s="35">
        <v>1299385.46</v>
      </c>
      <c r="F55" s="47"/>
    </row>
    <row r="56" spans="1:7" ht="20.100000000000001" customHeight="1" x14ac:dyDescent="0.25">
      <c r="A56" s="46"/>
      <c r="B56" s="36" t="s">
        <v>126</v>
      </c>
      <c r="C56" s="36">
        <v>29172607</v>
      </c>
      <c r="D56" s="36">
        <v>28751702</v>
      </c>
      <c r="E56" s="36">
        <v>26173118.510000002</v>
      </c>
      <c r="F56" s="47"/>
    </row>
    <row r="57" spans="1:7" ht="20.100000000000001" customHeight="1" x14ac:dyDescent="0.25">
      <c r="A57" s="46"/>
      <c r="B57" s="34" t="s">
        <v>125</v>
      </c>
      <c r="C57" s="35">
        <v>3956914</v>
      </c>
      <c r="D57" s="35">
        <v>7628987</v>
      </c>
      <c r="E57" s="35">
        <v>2027058.02</v>
      </c>
      <c r="F57" s="47"/>
    </row>
    <row r="58" spans="1:7" ht="20.100000000000001" customHeight="1" x14ac:dyDescent="0.25">
      <c r="A58" s="46"/>
      <c r="B58" s="26" t="s">
        <v>20</v>
      </c>
      <c r="C58" s="30">
        <f>C49+C56+C57</f>
        <v>296710701</v>
      </c>
      <c r="D58" s="30">
        <f>D49+D56+D57</f>
        <v>306486119</v>
      </c>
      <c r="E58" s="30">
        <f>E49+E56+E57</f>
        <v>306118393.35999995</v>
      </c>
      <c r="F58" s="47"/>
    </row>
    <row r="59" spans="1:7" x14ac:dyDescent="0.25">
      <c r="A59" s="46"/>
      <c r="B59" s="15"/>
      <c r="C59" s="16"/>
      <c r="D59" s="16"/>
      <c r="E59" s="16"/>
      <c r="F59" s="47"/>
    </row>
    <row r="60" spans="1:7" ht="20.100000000000001" customHeight="1" x14ac:dyDescent="0.25">
      <c r="A60" s="46"/>
      <c r="B60" s="31" t="s">
        <v>124</v>
      </c>
      <c r="C60" s="32">
        <f>C46-C58</f>
        <v>12060570</v>
      </c>
      <c r="D60" s="32">
        <f>D46-D58</f>
        <v>1362528</v>
      </c>
      <c r="E60" s="32">
        <f>E46-E58</f>
        <v>13114169.620000064</v>
      </c>
      <c r="F60" s="47"/>
    </row>
    <row r="61" spans="1:7" ht="3.9" customHeight="1" x14ac:dyDescent="0.25">
      <c r="A61" s="50"/>
      <c r="B61" s="51"/>
      <c r="C61" s="52"/>
      <c r="D61" s="52"/>
      <c r="E61" s="52"/>
      <c r="F61" s="53"/>
    </row>
    <row r="62" spans="1:7" ht="12" customHeight="1" x14ac:dyDescent="0.25"/>
    <row r="63" spans="1:7" x14ac:dyDescent="0.25">
      <c r="B63" s="24"/>
      <c r="C63" s="25"/>
      <c r="D63" s="25"/>
      <c r="E63" s="25"/>
    </row>
    <row r="64" spans="1:7" ht="6.75" customHeight="1" x14ac:dyDescent="0.25">
      <c r="B64" s="20"/>
      <c r="C64" s="21"/>
      <c r="D64" s="21"/>
      <c r="E64" s="21"/>
      <c r="F64" s="21"/>
      <c r="G64" s="21"/>
    </row>
    <row r="65" spans="1:6" ht="3.75" customHeight="1" x14ac:dyDescent="0.25">
      <c r="A65" s="57"/>
      <c r="B65" s="58"/>
      <c r="C65" s="59"/>
      <c r="D65" s="59"/>
      <c r="E65" s="59"/>
      <c r="F65" s="60"/>
    </row>
    <row r="66" spans="1:6" ht="17.25" customHeight="1" x14ac:dyDescent="0.25">
      <c r="A66" s="61"/>
      <c r="B66" s="56" t="s">
        <v>22</v>
      </c>
      <c r="C66" s="18"/>
      <c r="D66" s="18"/>
      <c r="E66" s="18"/>
      <c r="F66" s="62"/>
    </row>
    <row r="67" spans="1:6" ht="12" customHeight="1" x14ac:dyDescent="0.25">
      <c r="A67" s="61"/>
      <c r="B67" s="8"/>
      <c r="C67" s="7"/>
      <c r="D67" s="7"/>
      <c r="E67" s="7"/>
      <c r="F67" s="62"/>
    </row>
    <row r="68" spans="1:6" ht="20.100000000000001" customHeight="1" x14ac:dyDescent="0.25">
      <c r="A68" s="63"/>
      <c r="B68" s="33" t="s">
        <v>123</v>
      </c>
      <c r="C68" s="27">
        <v>2015</v>
      </c>
      <c r="D68" s="27">
        <v>2016</v>
      </c>
      <c r="E68" s="27">
        <v>2017</v>
      </c>
      <c r="F68" s="64"/>
    </row>
    <row r="69" spans="1:6" ht="20.100000000000001" customHeight="1" x14ac:dyDescent="0.25">
      <c r="A69" s="63"/>
      <c r="B69" s="34" t="s">
        <v>6</v>
      </c>
      <c r="C69" s="35">
        <v>91651978.310000002</v>
      </c>
      <c r="D69" s="35">
        <v>87064733</v>
      </c>
      <c r="E69" s="35">
        <v>84876365.819999993</v>
      </c>
      <c r="F69" s="64"/>
    </row>
    <row r="70" spans="1:6" ht="20.100000000000001" customHeight="1" x14ac:dyDescent="0.25">
      <c r="A70" s="63"/>
      <c r="B70" s="36" t="s">
        <v>7</v>
      </c>
      <c r="C70" s="36">
        <v>159888750.75</v>
      </c>
      <c r="D70" s="36">
        <v>167182757</v>
      </c>
      <c r="E70" s="36">
        <v>172476539.40000001</v>
      </c>
      <c r="F70" s="64"/>
    </row>
    <row r="71" spans="1:6" ht="20.100000000000001" customHeight="1" x14ac:dyDescent="0.25">
      <c r="A71" s="63"/>
      <c r="B71" s="34" t="s">
        <v>8</v>
      </c>
      <c r="C71" s="35">
        <v>2700551.01</v>
      </c>
      <c r="D71" s="35">
        <v>2888031</v>
      </c>
      <c r="E71" s="35">
        <v>3521098.48</v>
      </c>
      <c r="F71" s="64"/>
    </row>
    <row r="72" spans="1:6" ht="20.100000000000001" customHeight="1" x14ac:dyDescent="0.25">
      <c r="A72" s="63"/>
      <c r="B72" s="36" t="s">
        <v>9</v>
      </c>
      <c r="C72" s="36">
        <v>84232950.709999993</v>
      </c>
      <c r="D72" s="36">
        <v>51852155</v>
      </c>
      <c r="E72" s="36">
        <v>50724739.289999999</v>
      </c>
      <c r="F72" s="64"/>
    </row>
    <row r="73" spans="1:6" ht="20.100000000000001" customHeight="1" x14ac:dyDescent="0.25">
      <c r="A73" s="63"/>
      <c r="B73" s="34" t="s">
        <v>10</v>
      </c>
      <c r="C73" s="70">
        <v>23513.98</v>
      </c>
      <c r="D73" s="70">
        <v>0</v>
      </c>
      <c r="E73" s="70">
        <v>87800.77</v>
      </c>
      <c r="F73" s="64"/>
    </row>
    <row r="74" spans="1:6" ht="20.100000000000001" customHeight="1" x14ac:dyDescent="0.25">
      <c r="A74" s="63"/>
      <c r="B74" s="36" t="s">
        <v>11</v>
      </c>
      <c r="C74" s="36">
        <v>690212.73</v>
      </c>
      <c r="D74" s="36">
        <v>5416392</v>
      </c>
      <c r="E74" s="36">
        <v>7792375.2599999998</v>
      </c>
      <c r="F74" s="64"/>
    </row>
    <row r="75" spans="1:6" ht="20.100000000000001" customHeight="1" x14ac:dyDescent="0.25">
      <c r="A75" s="63"/>
      <c r="B75" s="26" t="s">
        <v>122</v>
      </c>
      <c r="C75" s="30">
        <f>SUM(C69:C74)</f>
        <v>339187957.49000001</v>
      </c>
      <c r="D75" s="30">
        <f>SUM(D69:D74)</f>
        <v>314404068</v>
      </c>
      <c r="E75" s="30">
        <f>SUM(E69:E74)</f>
        <v>319478919.01999998</v>
      </c>
      <c r="F75" s="64"/>
    </row>
    <row r="76" spans="1:6" ht="20.100000000000001" customHeight="1" x14ac:dyDescent="0.25">
      <c r="A76" s="63"/>
      <c r="B76" s="19"/>
      <c r="C76" s="17"/>
      <c r="D76" s="17"/>
      <c r="E76" s="17"/>
      <c r="F76" s="64"/>
    </row>
    <row r="77" spans="1:6" ht="20.100000000000001" customHeight="1" x14ac:dyDescent="0.25">
      <c r="A77" s="63"/>
      <c r="B77" s="31" t="s">
        <v>121</v>
      </c>
      <c r="C77" s="27">
        <v>2015</v>
      </c>
      <c r="D77" s="27">
        <v>2016</v>
      </c>
      <c r="E77" s="27">
        <v>2017</v>
      </c>
      <c r="F77" s="64"/>
    </row>
    <row r="78" spans="1:6" ht="20.100000000000001" customHeight="1" x14ac:dyDescent="0.25">
      <c r="A78" s="63"/>
      <c r="B78" s="34" t="s">
        <v>12</v>
      </c>
      <c r="C78" s="35">
        <v>191750275.97</v>
      </c>
      <c r="D78" s="35">
        <v>195336180</v>
      </c>
      <c r="E78" s="35">
        <v>200503442.22999999</v>
      </c>
      <c r="F78" s="64"/>
    </row>
    <row r="79" spans="1:6" ht="20.100000000000001" customHeight="1" x14ac:dyDescent="0.25">
      <c r="A79" s="63"/>
      <c r="B79" s="36" t="s">
        <v>13</v>
      </c>
      <c r="C79" s="36">
        <v>37976041.799999997</v>
      </c>
      <c r="D79" s="36">
        <v>37743454</v>
      </c>
      <c r="E79" s="36">
        <v>37898520.140000001</v>
      </c>
      <c r="F79" s="64"/>
    </row>
    <row r="80" spans="1:6" ht="20.100000000000001" customHeight="1" x14ac:dyDescent="0.25">
      <c r="A80" s="63"/>
      <c r="B80" s="34" t="s">
        <v>14</v>
      </c>
      <c r="C80" s="35">
        <v>827751.08</v>
      </c>
      <c r="D80" s="35">
        <v>698608</v>
      </c>
      <c r="E80" s="35">
        <v>932903.3</v>
      </c>
      <c r="F80" s="64"/>
    </row>
    <row r="81" spans="1:7" ht="20.100000000000001" customHeight="1" x14ac:dyDescent="0.25">
      <c r="A81" s="63"/>
      <c r="B81" s="36" t="s">
        <v>7</v>
      </c>
      <c r="C81" s="36">
        <v>14366438.24</v>
      </c>
      <c r="D81" s="36">
        <v>15391638</v>
      </c>
      <c r="E81" s="36">
        <v>16202535.640000001</v>
      </c>
      <c r="F81" s="64"/>
    </row>
    <row r="82" spans="1:7" ht="20.100000000000001" customHeight="1" x14ac:dyDescent="0.25">
      <c r="A82" s="63"/>
      <c r="B82" s="34" t="s">
        <v>15</v>
      </c>
      <c r="C82" s="35">
        <v>72036625.489999995</v>
      </c>
      <c r="D82" s="35">
        <v>30819021</v>
      </c>
      <c r="E82" s="35">
        <v>31071639.539999999</v>
      </c>
      <c r="F82" s="64"/>
    </row>
    <row r="83" spans="1:7" ht="20.100000000000001" customHeight="1" x14ac:dyDescent="0.25">
      <c r="A83" s="63"/>
      <c r="B83" s="36" t="s">
        <v>9</v>
      </c>
      <c r="C83" s="36">
        <v>11072745.85</v>
      </c>
      <c r="D83" s="36">
        <v>17485446</v>
      </c>
      <c r="E83" s="36">
        <v>15474721.779999999</v>
      </c>
      <c r="F83" s="64"/>
    </row>
    <row r="84" spans="1:7" ht="20.100000000000001" customHeight="1" x14ac:dyDescent="0.25">
      <c r="A84" s="63"/>
      <c r="B84" s="34" t="s">
        <v>16</v>
      </c>
      <c r="C84" s="35">
        <v>1450</v>
      </c>
      <c r="D84" s="35">
        <v>1042</v>
      </c>
      <c r="E84" s="35">
        <v>900</v>
      </c>
      <c r="F84" s="64"/>
    </row>
    <row r="85" spans="1:7" ht="20.100000000000001" customHeight="1" x14ac:dyDescent="0.25">
      <c r="A85" s="63"/>
      <c r="B85" s="36" t="s">
        <v>11</v>
      </c>
      <c r="C85" s="36">
        <v>11330433.9</v>
      </c>
      <c r="D85" s="36">
        <v>6879371</v>
      </c>
      <c r="E85" s="36">
        <v>8353502.6399999997</v>
      </c>
      <c r="F85" s="64"/>
    </row>
    <row r="86" spans="1:7" ht="20.100000000000001" customHeight="1" x14ac:dyDescent="0.25">
      <c r="A86" s="63"/>
      <c r="B86" s="26" t="s">
        <v>120</v>
      </c>
      <c r="C86" s="81">
        <f>SUM(C78:C85)</f>
        <v>339361762.32999998</v>
      </c>
      <c r="D86" s="81">
        <f>SUM(D78:D85)</f>
        <v>304354760</v>
      </c>
      <c r="E86" s="81">
        <f>SUM(E78:E85)</f>
        <v>310438165.26999998</v>
      </c>
      <c r="F86" s="64"/>
      <c r="G86" s="9"/>
    </row>
    <row r="87" spans="1:7" ht="20.100000000000001" customHeight="1" x14ac:dyDescent="0.25">
      <c r="A87" s="63"/>
      <c r="B87" s="71"/>
      <c r="C87" s="83"/>
      <c r="D87" s="83"/>
      <c r="E87" s="83"/>
      <c r="F87" s="72"/>
      <c r="G87" s="9"/>
    </row>
    <row r="88" spans="1:7" ht="20.100000000000001" customHeight="1" x14ac:dyDescent="0.25">
      <c r="A88" s="63"/>
      <c r="B88" s="126" t="s">
        <v>119</v>
      </c>
      <c r="C88" s="127"/>
      <c r="D88" s="127"/>
      <c r="E88" s="82">
        <f>E75-E86</f>
        <v>9040753.75</v>
      </c>
      <c r="F88" s="64"/>
      <c r="G88" s="9"/>
    </row>
    <row r="89" spans="1:7" ht="20.100000000000001" customHeight="1" thickBot="1" x14ac:dyDescent="0.3">
      <c r="A89" s="63"/>
      <c r="B89" s="38" t="s">
        <v>118</v>
      </c>
      <c r="C89" s="103"/>
      <c r="D89" s="109"/>
      <c r="E89" s="103">
        <v>127915002.16</v>
      </c>
      <c r="F89" s="64"/>
    </row>
    <row r="90" spans="1:7" ht="20.100000000000001" customHeight="1" thickTop="1" x14ac:dyDescent="0.25">
      <c r="A90" s="63"/>
      <c r="B90" s="73" t="s">
        <v>28</v>
      </c>
      <c r="C90" s="74"/>
      <c r="D90" s="74"/>
      <c r="E90" s="78">
        <f>E88+E89</f>
        <v>136955755.91</v>
      </c>
      <c r="F90" s="64"/>
    </row>
    <row r="91" spans="1:7" ht="20.100000000000001" customHeight="1" thickBot="1" x14ac:dyDescent="0.3">
      <c r="A91" s="63"/>
      <c r="B91" s="76" t="s">
        <v>117</v>
      </c>
      <c r="C91" s="115"/>
      <c r="D91" s="108"/>
      <c r="E91" s="77">
        <v>135130626.86000001</v>
      </c>
      <c r="F91" s="65"/>
    </row>
    <row r="92" spans="1:7" ht="20.100000000000001" customHeight="1" thickTop="1" x14ac:dyDescent="0.25">
      <c r="A92" s="63"/>
      <c r="B92" s="73" t="s">
        <v>116</v>
      </c>
      <c r="C92" s="74"/>
      <c r="D92" s="107"/>
      <c r="E92" s="75">
        <v>1825129.05</v>
      </c>
      <c r="F92" s="65"/>
    </row>
    <row r="93" spans="1:7" ht="20.100000000000001" customHeight="1" x14ac:dyDescent="0.25">
      <c r="A93" s="63"/>
      <c r="B93" s="74" t="s">
        <v>115</v>
      </c>
      <c r="C93" s="74"/>
      <c r="D93" s="107"/>
      <c r="E93" s="36">
        <f>E92</f>
        <v>1825129.05</v>
      </c>
      <c r="F93" s="65"/>
    </row>
    <row r="94" spans="1:7" ht="21.75" customHeight="1" x14ac:dyDescent="0.25">
      <c r="A94" s="63"/>
      <c r="B94" s="39" t="s">
        <v>114</v>
      </c>
      <c r="C94" s="69"/>
      <c r="D94" s="106"/>
      <c r="E94" s="69">
        <v>-108649898.13</v>
      </c>
      <c r="F94" s="64"/>
    </row>
    <row r="95" spans="1:7" ht="20.100000000000001" customHeight="1" x14ac:dyDescent="0.25">
      <c r="A95" s="63"/>
      <c r="B95" s="79" t="s">
        <v>113</v>
      </c>
      <c r="C95" s="114"/>
      <c r="D95" s="105"/>
      <c r="E95" s="80">
        <f>E94+E93</f>
        <v>-106824769.08</v>
      </c>
      <c r="F95" s="64"/>
    </row>
    <row r="96" spans="1:7" ht="3.9" customHeight="1" x14ac:dyDescent="0.25">
      <c r="A96" s="66"/>
      <c r="B96" s="113"/>
      <c r="C96" s="67"/>
      <c r="D96" s="67"/>
      <c r="E96" s="67"/>
      <c r="F96" s="68"/>
    </row>
  </sheetData>
  <mergeCells count="2">
    <mergeCell ref="B88:D88"/>
    <mergeCell ref="B30:E30"/>
  </mergeCells>
  <printOptions horizontalCentered="1"/>
  <pageMargins left="0.59055118110236227" right="0.59055118110236227" top="0.59055118110236227" bottom="0.59055118110236227" header="0" footer="0"/>
  <pageSetup scale="8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7</vt:i4>
      </vt:variant>
    </vt:vector>
  </HeadingPairs>
  <TitlesOfParts>
    <vt:vector size="14" baseType="lpstr">
      <vt:lpstr>2023</vt:lpstr>
      <vt:lpstr>2022</vt:lpstr>
      <vt:lpstr>2021</vt:lpstr>
      <vt:lpstr>2020</vt:lpstr>
      <vt:lpstr>2019</vt:lpstr>
      <vt:lpstr>2018</vt:lpstr>
      <vt:lpstr>2017</vt:lpstr>
      <vt:lpstr>'2017'!_1Àrea_d_impressió</vt:lpstr>
      <vt:lpstr>'2018'!_1Àrea_d_impressió</vt:lpstr>
      <vt:lpstr>'2019'!_1Àrea_d_impressió</vt:lpstr>
      <vt:lpstr>'2020'!_1Àrea_d_impressió</vt:lpstr>
      <vt:lpstr>'2021'!_1Àrea_d_impressió</vt:lpstr>
      <vt:lpstr>'2022'!_1Àrea_d_impressió</vt:lpstr>
      <vt:lpstr>'2023'!_1Àrea_d_impressió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Francesc Dapia De</cp:lastModifiedBy>
  <cp:lastPrinted>2019-07-12T06:04:24Z</cp:lastPrinted>
  <dcterms:created xsi:type="dcterms:W3CDTF">2003-07-22T08:59:21Z</dcterms:created>
  <dcterms:modified xsi:type="dcterms:W3CDTF">2024-07-15T13:08:23Z</dcterms:modified>
</cp:coreProperties>
</file>